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53" activeTab="0"/>
  </bookViews>
  <sheets>
    <sheet name="Objaśnienia" sheetId="1" r:id="rId1"/>
    <sheet name="Węgiel - AM U1" sheetId="2" r:id="rId2"/>
    <sheet name="Węgiel -kam- AM U2" sheetId="3" r:id="rId3"/>
    <sheet name="Kam - węglow - AM U3" sheetId="4" r:id="rId4"/>
    <sheet name="Kamień - AM U4" sheetId="5" r:id="rId5"/>
    <sheet name="Węgiel- MW U5" sheetId="6" r:id="rId6"/>
    <sheet name="Węgiel- kam -MW U6" sheetId="7" r:id="rId7"/>
    <sheet name="Kam - węgiel -MW U7" sheetId="8" r:id="rId8"/>
    <sheet name="Kam - MW U8" sheetId="9" r:id="rId9"/>
  </sheets>
  <definedNames>
    <definedName name="_xlnm.Print_Area" localSheetId="8">'Kam - MW U8'!$A$1:$N$33</definedName>
    <definedName name="_xlnm.Print_Area" localSheetId="7">'Kam - węgiel -MW U7'!$A$1:$P$32</definedName>
    <definedName name="_xlnm.Print_Area" localSheetId="3">'Kam - węglow - AM U3'!$A$1:$P$34</definedName>
    <definedName name="_xlnm.Print_Area" localSheetId="4">'Kamień - AM U4'!$A$1:$P$34</definedName>
    <definedName name="_xlnm.Print_Area" localSheetId="0">'Objaśnienia'!$B$1:$L$27</definedName>
    <definedName name="_xlnm.Print_Area" localSheetId="1">'Węgiel - AM U1'!$A$1:$S$33</definedName>
    <definedName name="_xlnm.Print_Area" localSheetId="2">'Węgiel -kam- AM U2'!$A$1:$P$38</definedName>
    <definedName name="_xlnm.Print_Area" localSheetId="6">'Węgiel- kam -MW U6'!$A$1:$P$33</definedName>
    <definedName name="_xlnm.Print_Area" localSheetId="5">'Węgiel- MW U5'!$A$1:$P$32</definedName>
  </definedNames>
  <calcPr fullCalcOnLoad="1"/>
</workbook>
</file>

<file path=xl/sharedStrings.xml><?xml version="1.0" encoding="utf-8"?>
<sst xmlns="http://schemas.openxmlformats.org/spreadsheetml/2006/main" count="446" uniqueCount="74">
  <si>
    <t>Rozstaw odrzwi obudowy</t>
  </si>
  <si>
    <t>0,75 m</t>
  </si>
  <si>
    <t>1,0 m</t>
  </si>
  <si>
    <t>Typ kształtownika</t>
  </si>
  <si>
    <t>V29</t>
  </si>
  <si>
    <t>ŁP10</t>
  </si>
  <si>
    <t>ŁP12</t>
  </si>
  <si>
    <t>ŁP14</t>
  </si>
  <si>
    <t>ŁP15</t>
  </si>
  <si>
    <t>ŁPP10/I</t>
  </si>
  <si>
    <t>co 0,5 m</t>
  </si>
  <si>
    <t>co 0,75 m</t>
  </si>
  <si>
    <t>co 1,0 m</t>
  </si>
  <si>
    <t>Ri - procentowy udział rysunku obudowy w całości robót - przyjęty do porównania ofert</t>
  </si>
  <si>
    <t>Współczynnik M1=Ri/100</t>
  </si>
  <si>
    <t>Współczynnik M2=Ri/100</t>
  </si>
  <si>
    <t>Zastosowane wagi:</t>
  </si>
  <si>
    <t>1.  Rodzaj obudowy:</t>
  </si>
  <si>
    <t>2. Rozstaw odrzwi:</t>
  </si>
  <si>
    <t>Współ.</t>
  </si>
  <si>
    <t>MWi - procentowy udział wyrobisk w zależności od sposobu urabiania w całości robót  przyjęty do porównania ofert</t>
  </si>
  <si>
    <t>Pi - procentowy udział wyrobisk w zależności od przekroju w całości robót  przyjęty do porównania ofert</t>
  </si>
  <si>
    <t>OBJAŚNIENIA  DO WZORU</t>
  </si>
  <si>
    <t>a1 =</t>
  </si>
  <si>
    <t>a2 =</t>
  </si>
  <si>
    <t>K</t>
  </si>
  <si>
    <t>b1</t>
  </si>
  <si>
    <t>b2</t>
  </si>
  <si>
    <t>b4</t>
  </si>
  <si>
    <t>b5</t>
  </si>
  <si>
    <t>b7</t>
  </si>
  <si>
    <t>b8</t>
  </si>
  <si>
    <t>RAZEM CENA NETTO</t>
  </si>
  <si>
    <t>0.5 m</t>
  </si>
  <si>
    <t>V32</t>
  </si>
  <si>
    <t>V36</t>
  </si>
  <si>
    <t xml:space="preserve">Wielkość odrzwi obudowy </t>
  </si>
  <si>
    <t>b3</t>
  </si>
  <si>
    <t>b6</t>
  </si>
  <si>
    <t>b9</t>
  </si>
  <si>
    <t>a3 =</t>
  </si>
  <si>
    <t>c1 =</t>
  </si>
  <si>
    <t>c2 =</t>
  </si>
  <si>
    <t>c3 =</t>
  </si>
  <si>
    <t xml:space="preserve"> Objaśnienia do wzoru podanego powyżej znajdują się w tabeli nr 3.</t>
  </si>
  <si>
    <t>K=( b1xa1+b2xa2+b3xa3)xc1+( b4xa1+b5xa2+b6xa3)xc2+( b7xa1+b8xa2+b9xa3)xc3</t>
  </si>
  <si>
    <r>
      <rPr>
        <b/>
        <sz val="16"/>
        <rFont val="Arial CE"/>
        <family val="0"/>
      </rPr>
      <t xml:space="preserve">K </t>
    </r>
    <r>
      <rPr>
        <sz val="12"/>
        <rFont val="Arial CE"/>
        <family val="2"/>
      </rPr>
      <t>- średna ważona cena jednostkowa za jeden metr wyrobiska obliczona wg. wzoru podanego poniżej</t>
    </r>
  </si>
  <si>
    <r>
      <rPr>
        <b/>
        <sz val="16"/>
        <rFont val="Arial CE"/>
        <family val="0"/>
      </rPr>
      <t>IM</t>
    </r>
    <r>
      <rPr>
        <sz val="12"/>
        <rFont val="Arial CE"/>
        <family val="2"/>
      </rPr>
      <t xml:space="preserve"> - Ilość metrów do wykonania przyjęta do porównania ofert</t>
    </r>
  </si>
  <si>
    <r>
      <t xml:space="preserve">Cena netto =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Arial CE"/>
        <family val="0"/>
      </rPr>
      <t>K x IM</t>
    </r>
  </si>
  <si>
    <t>Współczynnik</t>
  </si>
  <si>
    <r>
      <rPr>
        <b/>
        <sz val="16"/>
        <rFont val="Arial CE"/>
        <family val="0"/>
      </rPr>
      <t>K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2"/>
      </rPr>
      <t>- średna ważona cena jednostkowa za jeden metr wyrobiska obliczona wg wzoru podanego poniżej</t>
    </r>
  </si>
  <si>
    <t>%</t>
  </si>
  <si>
    <t>1.  Typ kształtownika:</t>
  </si>
  <si>
    <t>c1=</t>
  </si>
  <si>
    <t>c2=</t>
  </si>
  <si>
    <t>c3=</t>
  </si>
  <si>
    <t>………….…………….……………………………………………….
(podpisy osób uprawnionych do reprezentowania Wykonawcy)</t>
  </si>
  <si>
    <r>
      <t xml:space="preserve">Wyrobisko chodnikowe węglowo - kamienne o udziale skały płonnej  20 %  </t>
    </r>
    <r>
      <rPr>
        <sz val="18"/>
        <rFont val="Calibri"/>
        <family val="2"/>
      </rPr>
      <t>&lt;</t>
    </r>
    <r>
      <rPr>
        <sz val="10.8"/>
        <rFont val="Arial CE"/>
        <family val="2"/>
      </rPr>
      <t xml:space="preserve"> </t>
    </r>
    <r>
      <rPr>
        <sz val="18"/>
        <rFont val="Arial CE"/>
        <family val="2"/>
      </rPr>
      <t xml:space="preserve">U </t>
    </r>
    <r>
      <rPr>
        <sz val="18"/>
        <rFont val="Arial"/>
        <family val="2"/>
      </rPr>
      <t>≤</t>
    </r>
    <r>
      <rPr>
        <sz val="18"/>
        <rFont val="Arial CE"/>
        <family val="2"/>
      </rPr>
      <t xml:space="preserve"> 50 %.                                                                                                                                                                                                                                                            
Sposób urabiania: przy użyciu kombajnu chodnikowego.                                                                                                                                                                                                                                                           
Czas pracy przodku: 350 min.</t>
    </r>
  </si>
  <si>
    <r>
      <t xml:space="preserve">Wyrobisko chodnikowe kamienno - węglowe o udziale skały płonnej  50 % </t>
    </r>
    <r>
      <rPr>
        <sz val="18"/>
        <rFont val="Calibri"/>
        <family val="2"/>
      </rPr>
      <t xml:space="preserve">&lt;  </t>
    </r>
    <r>
      <rPr>
        <sz val="18"/>
        <rFont val="Arial CE"/>
        <family val="2"/>
      </rPr>
      <t xml:space="preserve">U </t>
    </r>
    <r>
      <rPr>
        <sz val="18"/>
        <rFont val="Arial"/>
        <family val="2"/>
      </rPr>
      <t>≤</t>
    </r>
    <r>
      <rPr>
        <sz val="18"/>
        <rFont val="Arial CE"/>
        <family val="2"/>
      </rPr>
      <t xml:space="preserve"> 80 % .                                                                                                                            
Sposób urabiania: przy użyciu kombajnu chodnikowego.                                                                                                                                                                                                                                                           
Czas pracy w przodku: 350 min.</t>
    </r>
  </si>
  <si>
    <r>
      <t xml:space="preserve">Wyrobisko chodnikowe kamienne o udziale skały płonnej U </t>
    </r>
    <r>
      <rPr>
        <sz val="18"/>
        <rFont val="Arial"/>
        <family val="2"/>
      </rPr>
      <t>&gt;</t>
    </r>
    <r>
      <rPr>
        <sz val="18"/>
        <rFont val="Arial CE"/>
        <family val="2"/>
      </rPr>
      <t xml:space="preserve"> 80 %.                                                                                                                                                                                                                                                               
Sposób urabiania: przy użyciu kombajnu chodnikowego.                                                                
Czas pracy w przodku: 350 min.</t>
    </r>
  </si>
  <si>
    <r>
      <t xml:space="preserve">Wyrobisko chodnikowe kamienne o udziale skały płonnej   U  </t>
    </r>
    <r>
      <rPr>
        <sz val="18"/>
        <rFont val="Arial"/>
        <family val="2"/>
      </rPr>
      <t>&gt;</t>
    </r>
    <r>
      <rPr>
        <sz val="18"/>
        <rFont val="Arial CE"/>
        <family val="2"/>
      </rPr>
      <t xml:space="preserve"> 80 %.                                                                                                                                                                       
Sposób urabiania: przy użyciu materiału wybuchowego.                                           
Czas pracy w przodku: 350 min.</t>
    </r>
  </si>
  <si>
    <r>
      <t xml:space="preserve">Wyrobisko chodnikowe węglowe o udziale skały płonnej  U </t>
    </r>
    <r>
      <rPr>
        <sz val="18"/>
        <rFont val="Arial"/>
        <family val="2"/>
      </rPr>
      <t>≤</t>
    </r>
    <r>
      <rPr>
        <sz val="18"/>
        <rFont val="Arial CE"/>
        <family val="2"/>
      </rPr>
      <t xml:space="preserve"> 20 %.                                                                                                                                                                                                                                                                                                                                                                                                                                                                                                                      Sposób urabiania: przy użyciu kombajnu chodnikowego.
Czas pracy w przodku: 350 min.</t>
    </r>
  </si>
  <si>
    <r>
      <t xml:space="preserve">Wyrobisko chodnikowe węglowe o udziale skały płonnej    U  </t>
    </r>
    <r>
      <rPr>
        <sz val="18"/>
        <rFont val="Arial"/>
        <family val="2"/>
      </rPr>
      <t>≤</t>
    </r>
    <r>
      <rPr>
        <sz val="18"/>
        <rFont val="Arial CE"/>
        <family val="2"/>
      </rPr>
      <t xml:space="preserve"> 20 %.                                                                                                                                                                                                                                             
Sposób urabiania: przy użyciu materiału wybuchowego.                                          
Czas pracy w przodku: 350 min.</t>
    </r>
  </si>
  <si>
    <r>
      <t xml:space="preserve">Wyrobisko chodnikowe węglowo - kamienne o udziale skały płonnej   20 %  </t>
    </r>
    <r>
      <rPr>
        <sz val="18"/>
        <rFont val="Calibri"/>
        <family val="2"/>
      </rPr>
      <t>&lt;</t>
    </r>
    <r>
      <rPr>
        <sz val="18"/>
        <rFont val="Arial CE"/>
        <family val="2"/>
      </rPr>
      <t xml:space="preserve">  U  </t>
    </r>
    <r>
      <rPr>
        <sz val="18"/>
        <rFont val="Arial"/>
        <family val="2"/>
      </rPr>
      <t>≤</t>
    </r>
    <r>
      <rPr>
        <sz val="18"/>
        <rFont val="Arial CE"/>
        <family val="2"/>
      </rPr>
      <t xml:space="preserve"> 50 %.                                                                                                                                             
Sposób urabiania: przy użyciu materiału wybuchowego.                                                                                                                                                                                                                                 
Czas pracy w przodku: 350 min.</t>
    </r>
  </si>
  <si>
    <r>
      <t xml:space="preserve">Wyrobisko chodnikowe kamienno - węglowe o udziale skały płonnej   50 % </t>
    </r>
    <r>
      <rPr>
        <sz val="18"/>
        <rFont val="Calibri"/>
        <family val="2"/>
      </rPr>
      <t>&lt;</t>
    </r>
    <r>
      <rPr>
        <sz val="18"/>
        <rFont val="Arial CE"/>
        <family val="2"/>
      </rPr>
      <t xml:space="preserve"> U </t>
    </r>
    <r>
      <rPr>
        <sz val="18"/>
        <rFont val="Arial"/>
        <family val="2"/>
      </rPr>
      <t>≤</t>
    </r>
    <r>
      <rPr>
        <sz val="18"/>
        <rFont val="Arial CE"/>
        <family val="2"/>
      </rPr>
      <t xml:space="preserve"> 80 %.                                                                                                                            
Sposób urabiania: przy użyciu materiału wybuchowego.                                                                                                                                                                                                                                   
Czas pracy w przodku: 350 min.</t>
    </r>
  </si>
  <si>
    <t>ZAŁĄCZNIK NR 1 do Formularza cenowego - Tabela nr 3</t>
  </si>
  <si>
    <t>ZAŁĄCZNIK NR  1 do Formularza cenowego - Tabela nr U1</t>
  </si>
  <si>
    <t>ZAŁĄCZNIK NR 1 do Formularza cenowego  - Tabela nr U2</t>
  </si>
  <si>
    <t>ZAŁĄCZNIK NR 1 do Formularza cenowego  - Tabela nr U3</t>
  </si>
  <si>
    <t>ZAŁĄCZNIK NR 1 do Formularza cenowego  - Tabela nr U4</t>
  </si>
  <si>
    <t>ZAŁĄCZNIK NR 1 do Formularza cenowego  - Tabela nr U5</t>
  </si>
  <si>
    <t>ZAŁĄCZNIK NR 1 do Formularza cenowego  - Tabela nr U6</t>
  </si>
  <si>
    <t>ZAŁĄCZNIK NR 1 do Formularza cenowego  - Tabela nr U7</t>
  </si>
  <si>
    <t>ZAŁĄCZNIK NR 1 do Formularza cenowego  - Tabela nr U8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</si>
</sst>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\ _z_ł_-;\-* #,##0.00000\ _z_ł_-;_-* &quot;-&quot;?????\ _z_ł_-;_-@_-"/>
    <numFmt numFmtId="175" formatCode="_-* #,##0.0000\ _z_ł_-;\-* #,##0.0000\ _z_ł_-;_-* &quot;-&quot;?????\ _z_ł_-;_-@_-"/>
    <numFmt numFmtId="176" formatCode="_-* #,##0.000\ _z_ł_-;\-* #,##0.000\ _z_ł_-;_-* &quot;-&quot;?????\ _z_ł_-;_-@_-"/>
    <numFmt numFmtId="177" formatCode="_-* #,##0.00\ _z_ł_-;\-* #,##0.00\ _z_ł_-;_-* &quot;-&quot;?????\ _z_ł_-;_-@_-"/>
    <numFmt numFmtId="178" formatCode="_-* #,##0.0\ _z_ł_-;\-* #,##0.0\ _z_ł_-;_-* &quot;-&quot;?????\ _z_ł_-;_-@_-"/>
    <numFmt numFmtId="179" formatCode="_-* #,##0\ _z_ł_-;\-* #,##0\ _z_ł_-;_-* &quot;-&quot;?????\ _z_ł_-;_-@_-"/>
    <numFmt numFmtId="180" formatCode="0.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0.0000000"/>
    <numFmt numFmtId="191" formatCode="#,##0.000000"/>
    <numFmt numFmtId="192" formatCode="0.00000000"/>
    <numFmt numFmtId="193" formatCode="#,##0.000000000"/>
    <numFmt numFmtId="194" formatCode="#,##0.00000000"/>
    <numFmt numFmtId="195" formatCode="#,##0.0000000"/>
    <numFmt numFmtId="196" formatCode="#,##0.00000"/>
    <numFmt numFmtId="197" formatCode="#,##0.0000"/>
    <numFmt numFmtId="198" formatCode="#,##0.00\ _z_ł"/>
  </numFmts>
  <fonts count="49">
    <font>
      <sz val="10"/>
      <name val="Arial CE"/>
      <family val="0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0"/>
    </font>
    <font>
      <b/>
      <i/>
      <sz val="20"/>
      <name val="Arial CE"/>
      <family val="0"/>
    </font>
    <font>
      <sz val="10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8"/>
      <name val="Arial"/>
      <family val="2"/>
    </font>
    <font>
      <b/>
      <sz val="16"/>
      <name val="Arial CE"/>
      <family val="0"/>
    </font>
    <font>
      <sz val="14"/>
      <name val="Arial CE"/>
      <family val="0"/>
    </font>
    <font>
      <b/>
      <sz val="14"/>
      <name val="Arial CE"/>
      <family val="2"/>
    </font>
    <font>
      <b/>
      <sz val="18"/>
      <name val="Arial CE"/>
      <family val="0"/>
    </font>
    <font>
      <sz val="18"/>
      <name val="Calibri"/>
      <family val="2"/>
    </font>
    <font>
      <sz val="10.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188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186" fontId="10" fillId="0" borderId="10" xfId="0" applyNumberFormat="1" applyFont="1" applyFill="1" applyBorder="1" applyAlignment="1">
      <alignment/>
    </xf>
    <xf numFmtId="185" fontId="3" fillId="33" borderId="27" xfId="0" applyNumberFormat="1" applyFont="1" applyFill="1" applyBorder="1" applyAlignment="1">
      <alignment horizontal="right" vertical="center"/>
    </xf>
    <xf numFmtId="4" fontId="1" fillId="33" borderId="27" xfId="0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186" fontId="0" fillId="0" borderId="0" xfId="0" applyNumberFormat="1" applyFont="1" applyFill="1" applyAlignment="1">
      <alignment/>
    </xf>
    <xf numFmtId="185" fontId="1" fillId="34" borderId="25" xfId="0" applyNumberFormat="1" applyFont="1" applyFill="1" applyBorder="1" applyAlignment="1">
      <alignment/>
    </xf>
    <xf numFmtId="198" fontId="1" fillId="0" borderId="25" xfId="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1" fillId="0" borderId="28" xfId="0" applyFont="1" applyFill="1" applyBorder="1" applyAlignment="1">
      <alignment/>
    </xf>
    <xf numFmtId="198" fontId="1" fillId="0" borderId="29" xfId="0" applyNumberFormat="1" applyFont="1" applyFill="1" applyBorder="1" applyAlignment="1">
      <alignment horizontal="center"/>
    </xf>
    <xf numFmtId="2" fontId="1" fillId="34" borderId="29" xfId="0" applyNumberFormat="1" applyFont="1" applyFill="1" applyBorder="1" applyAlignment="1">
      <alignment/>
    </xf>
    <xf numFmtId="198" fontId="1" fillId="0" borderId="30" xfId="0" applyNumberFormat="1" applyFont="1" applyFill="1" applyBorder="1" applyAlignment="1">
      <alignment horizontal="center"/>
    </xf>
    <xf numFmtId="198" fontId="1" fillId="0" borderId="31" xfId="0" applyNumberFormat="1" applyFont="1" applyFill="1" applyBorder="1" applyAlignment="1">
      <alignment horizontal="center"/>
    </xf>
    <xf numFmtId="198" fontId="1" fillId="0" borderId="32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198" fontId="1" fillId="0" borderId="34" xfId="0" applyNumberFormat="1" applyFont="1" applyFill="1" applyBorder="1" applyAlignment="1">
      <alignment horizontal="center"/>
    </xf>
    <xf numFmtId="198" fontId="1" fillId="0" borderId="28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185" fontId="1" fillId="34" borderId="29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0" fillId="0" borderId="40" xfId="0" applyFont="1" applyFill="1" applyBorder="1" applyAlignment="1">
      <alignment horizontal="center" vertical="center"/>
    </xf>
    <xf numFmtId="198" fontId="1" fillId="0" borderId="30" xfId="0" applyNumberFormat="1" applyFont="1" applyFill="1" applyBorder="1" applyAlignment="1">
      <alignment horizontal="center"/>
    </xf>
    <xf numFmtId="198" fontId="1" fillId="0" borderId="37" xfId="0" applyNumberFormat="1" applyFont="1" applyFill="1" applyBorder="1" applyAlignment="1">
      <alignment horizontal="center"/>
    </xf>
    <xf numFmtId="198" fontId="1" fillId="0" borderId="41" xfId="0" applyNumberFormat="1" applyFont="1" applyFill="1" applyBorder="1" applyAlignment="1">
      <alignment horizontal="center"/>
    </xf>
    <xf numFmtId="198" fontId="1" fillId="0" borderId="36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42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/>
    </xf>
    <xf numFmtId="185" fontId="1" fillId="34" borderId="3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198" fontId="1" fillId="0" borderId="35" xfId="0" applyNumberFormat="1" applyFont="1" applyFill="1" applyBorder="1" applyAlignment="1">
      <alignment horizontal="center"/>
    </xf>
    <xf numFmtId="198" fontId="1" fillId="0" borderId="43" xfId="0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7" xfId="0" applyNumberFormat="1" applyFont="1" applyFill="1" applyBorder="1" applyAlignment="1">
      <alignment horizontal="center"/>
    </xf>
    <xf numFmtId="198" fontId="1" fillId="0" borderId="44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/>
    </xf>
    <xf numFmtId="185" fontId="1" fillId="34" borderId="35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2" fontId="1" fillId="34" borderId="30" xfId="0" applyNumberFormat="1" applyFont="1" applyFill="1" applyBorder="1" applyAlignment="1">
      <alignment/>
    </xf>
    <xf numFmtId="2" fontId="1" fillId="34" borderId="31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198" fontId="1" fillId="0" borderId="48" xfId="0" applyNumberFormat="1" applyFont="1" applyFill="1" applyBorder="1" applyAlignment="1">
      <alignment horizontal="center"/>
    </xf>
    <xf numFmtId="198" fontId="1" fillId="0" borderId="49" xfId="0" applyNumberFormat="1" applyFont="1" applyFill="1" applyBorder="1" applyAlignment="1">
      <alignment horizontal="center"/>
    </xf>
    <xf numFmtId="198" fontId="1" fillId="0" borderId="50" xfId="0" applyNumberFormat="1" applyFont="1" applyFill="1" applyBorder="1" applyAlignment="1">
      <alignment horizontal="center"/>
    </xf>
    <xf numFmtId="198" fontId="1" fillId="0" borderId="51" xfId="0" applyNumberFormat="1" applyFont="1" applyFill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right" wrapText="1"/>
    </xf>
    <xf numFmtId="0" fontId="0" fillId="3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0" fillId="0" borderId="6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5"/>
  <sheetViews>
    <sheetView showGridLines="0" tabSelected="1" zoomScale="70" zoomScaleNormal="70" zoomScaleSheetLayoutView="25" zoomScalePageLayoutView="0" workbookViewId="0" topLeftCell="A1">
      <selection activeCell="K23" sqref="K23"/>
    </sheetView>
  </sheetViews>
  <sheetFormatPr defaultColWidth="9.00390625" defaultRowHeight="12.75"/>
  <cols>
    <col min="1" max="1" width="9.125" style="1" customWidth="1"/>
    <col min="2" max="2" width="48.875" style="1" customWidth="1"/>
    <col min="3" max="11" width="11.75390625" style="1" customWidth="1"/>
    <col min="12" max="12" width="31.75390625" style="1" customWidth="1"/>
    <col min="13" max="13" width="29.25390625" style="1" hidden="1" customWidth="1"/>
    <col min="14" max="14" width="17.75390625" style="1" hidden="1" customWidth="1"/>
    <col min="15" max="15" width="42.25390625" style="1" hidden="1" customWidth="1"/>
    <col min="16" max="16" width="18.75390625" style="1" hidden="1" customWidth="1"/>
    <col min="17" max="17" width="34.375" style="1" hidden="1" customWidth="1"/>
    <col min="18" max="18" width="17.375" style="1" hidden="1" customWidth="1"/>
    <col min="19" max="16384" width="9.125" style="1" customWidth="1"/>
  </cols>
  <sheetData>
    <row r="1" spans="2:12" ht="31.5" customHeight="1">
      <c r="B1" s="116" t="s">
        <v>65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2:12" ht="35.25" customHeight="1">
      <c r="B2" s="120" t="s">
        <v>22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8" ht="20.25">
      <c r="B3" s="115" t="s">
        <v>45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6"/>
      <c r="N3" s="5"/>
      <c r="O3" s="5"/>
      <c r="P3" s="5"/>
      <c r="Q3" s="5"/>
      <c r="R3" s="5"/>
    </row>
    <row r="4" spans="3:11" ht="16.5" customHeight="1" thickBot="1">
      <c r="C4" s="24"/>
      <c r="D4" s="24"/>
      <c r="E4" s="24"/>
      <c r="F4" s="24"/>
      <c r="G4" s="24"/>
      <c r="H4" s="24"/>
      <c r="I4" s="24"/>
      <c r="J4" s="24"/>
      <c r="K4" s="24"/>
    </row>
    <row r="5" spans="2:18" s="2" customFormat="1" ht="15" customHeight="1">
      <c r="B5" s="117" t="s">
        <v>36</v>
      </c>
      <c r="C5" s="122" t="s">
        <v>0</v>
      </c>
      <c r="D5" s="122"/>
      <c r="E5" s="122"/>
      <c r="F5" s="122"/>
      <c r="G5" s="122"/>
      <c r="H5" s="122"/>
      <c r="I5" s="122"/>
      <c r="J5" s="122"/>
      <c r="K5" s="122"/>
      <c r="L5" s="126" t="s">
        <v>50</v>
      </c>
      <c r="M5" s="129" t="s">
        <v>13</v>
      </c>
      <c r="N5" s="123" t="s">
        <v>14</v>
      </c>
      <c r="O5" s="123" t="s">
        <v>20</v>
      </c>
      <c r="P5" s="123" t="s">
        <v>15</v>
      </c>
      <c r="Q5" s="123" t="s">
        <v>21</v>
      </c>
      <c r="R5" s="123" t="s">
        <v>15</v>
      </c>
    </row>
    <row r="6" spans="2:18" s="2" customFormat="1" ht="18">
      <c r="B6" s="118"/>
      <c r="C6" s="121" t="s">
        <v>33</v>
      </c>
      <c r="D6" s="121"/>
      <c r="E6" s="121"/>
      <c r="F6" s="121" t="s">
        <v>1</v>
      </c>
      <c r="G6" s="121"/>
      <c r="H6" s="121"/>
      <c r="I6" s="121" t="s">
        <v>2</v>
      </c>
      <c r="J6" s="121"/>
      <c r="K6" s="121"/>
      <c r="L6" s="127"/>
      <c r="M6" s="130"/>
      <c r="N6" s="124"/>
      <c r="O6" s="124"/>
      <c r="P6" s="124"/>
      <c r="Q6" s="124"/>
      <c r="R6" s="124"/>
    </row>
    <row r="7" spans="2:18" s="2" customFormat="1" ht="21.75" customHeight="1">
      <c r="B7" s="118"/>
      <c r="C7" s="121" t="s">
        <v>3</v>
      </c>
      <c r="D7" s="121"/>
      <c r="E7" s="121"/>
      <c r="F7" s="121" t="s">
        <v>3</v>
      </c>
      <c r="G7" s="121"/>
      <c r="H7" s="121"/>
      <c r="I7" s="121" t="s">
        <v>3</v>
      </c>
      <c r="J7" s="121"/>
      <c r="K7" s="121"/>
      <c r="L7" s="127"/>
      <c r="M7" s="130"/>
      <c r="N7" s="124"/>
      <c r="O7" s="124"/>
      <c r="P7" s="124"/>
      <c r="Q7" s="124"/>
      <c r="R7" s="124"/>
    </row>
    <row r="8" spans="2:18" s="3" customFormat="1" ht="20.25" customHeight="1" thickBot="1">
      <c r="B8" s="119"/>
      <c r="C8" s="30" t="s">
        <v>4</v>
      </c>
      <c r="D8" s="30" t="s">
        <v>34</v>
      </c>
      <c r="E8" s="30" t="s">
        <v>35</v>
      </c>
      <c r="F8" s="30" t="s">
        <v>4</v>
      </c>
      <c r="G8" s="30" t="s">
        <v>34</v>
      </c>
      <c r="H8" s="30" t="s">
        <v>35</v>
      </c>
      <c r="I8" s="30" t="s">
        <v>4</v>
      </c>
      <c r="J8" s="30" t="s">
        <v>34</v>
      </c>
      <c r="K8" s="30" t="s">
        <v>35</v>
      </c>
      <c r="L8" s="128"/>
      <c r="M8" s="131"/>
      <c r="N8" s="125"/>
      <c r="O8" s="125"/>
      <c r="P8" s="125"/>
      <c r="Q8" s="125"/>
      <c r="R8" s="125"/>
    </row>
    <row r="9" spans="2:18" s="2" customFormat="1" ht="15">
      <c r="B9" s="43" t="s">
        <v>5</v>
      </c>
      <c r="C9" s="44" t="s">
        <v>26</v>
      </c>
      <c r="D9" s="44" t="s">
        <v>27</v>
      </c>
      <c r="E9" s="44" t="s">
        <v>37</v>
      </c>
      <c r="F9" s="44" t="s">
        <v>28</v>
      </c>
      <c r="G9" s="44" t="s">
        <v>29</v>
      </c>
      <c r="H9" s="44" t="s">
        <v>38</v>
      </c>
      <c r="I9" s="44" t="s">
        <v>30</v>
      </c>
      <c r="J9" s="44" t="s">
        <v>31</v>
      </c>
      <c r="K9" s="44" t="s">
        <v>39</v>
      </c>
      <c r="L9" s="45" t="s">
        <v>25</v>
      </c>
      <c r="M9" s="18" t="e">
        <f>#REF!</f>
        <v>#REF!</v>
      </c>
      <c r="N9" s="9" t="e">
        <f>M9/100</f>
        <v>#REF!</v>
      </c>
      <c r="O9" s="10" t="e">
        <f>#REF!</f>
        <v>#REF!</v>
      </c>
      <c r="P9" s="8" t="e">
        <f>O9/100</f>
        <v>#REF!</v>
      </c>
      <c r="Q9" s="10" t="e">
        <f>#REF!</f>
        <v>#REF!</v>
      </c>
      <c r="R9" s="8" t="e">
        <f>#REF!</f>
        <v>#REF!</v>
      </c>
    </row>
    <row r="10" spans="2:18" s="2" customFormat="1" ht="15.75" thickBot="1">
      <c r="B10" s="43" t="s">
        <v>6</v>
      </c>
      <c r="C10" s="44" t="s">
        <v>26</v>
      </c>
      <c r="D10" s="44" t="s">
        <v>27</v>
      </c>
      <c r="E10" s="44" t="s">
        <v>37</v>
      </c>
      <c r="F10" s="44" t="s">
        <v>28</v>
      </c>
      <c r="G10" s="44" t="s">
        <v>29</v>
      </c>
      <c r="H10" s="44" t="s">
        <v>38</v>
      </c>
      <c r="I10" s="44" t="s">
        <v>30</v>
      </c>
      <c r="J10" s="44" t="s">
        <v>31</v>
      </c>
      <c r="K10" s="44" t="s">
        <v>39</v>
      </c>
      <c r="L10" s="45" t="s">
        <v>25</v>
      </c>
      <c r="M10" s="19" t="e">
        <f>#REF!</f>
        <v>#REF!</v>
      </c>
      <c r="N10" s="11" t="e">
        <f>M10/100</f>
        <v>#REF!</v>
      </c>
      <c r="O10" s="12" t="e">
        <f>#REF!</f>
        <v>#REF!</v>
      </c>
      <c r="P10" s="13" t="e">
        <f>O10/100</f>
        <v>#REF!</v>
      </c>
      <c r="Q10" s="12" t="e">
        <f>#REF!</f>
        <v>#REF!</v>
      </c>
      <c r="R10" s="13" t="e">
        <f>#REF!</f>
        <v>#REF!</v>
      </c>
    </row>
    <row r="11" spans="2:18" s="2" customFormat="1" ht="15">
      <c r="B11" s="43" t="s">
        <v>7</v>
      </c>
      <c r="C11" s="44" t="s">
        <v>26</v>
      </c>
      <c r="D11" s="44" t="s">
        <v>27</v>
      </c>
      <c r="E11" s="44" t="s">
        <v>37</v>
      </c>
      <c r="F11" s="44" t="s">
        <v>28</v>
      </c>
      <c r="G11" s="44" t="s">
        <v>29</v>
      </c>
      <c r="H11" s="44" t="s">
        <v>38</v>
      </c>
      <c r="I11" s="44" t="s">
        <v>30</v>
      </c>
      <c r="J11" s="44" t="s">
        <v>31</v>
      </c>
      <c r="K11" s="44" t="s">
        <v>39</v>
      </c>
      <c r="L11" s="45" t="s">
        <v>25</v>
      </c>
      <c r="M11" s="18" t="e">
        <f>#REF!</f>
        <v>#REF!</v>
      </c>
      <c r="N11" s="8" t="e">
        <f>M11/100</f>
        <v>#REF!</v>
      </c>
      <c r="O11" s="10" t="e">
        <f>#REF!</f>
        <v>#REF!</v>
      </c>
      <c r="P11" s="8" t="e">
        <f>O11/100</f>
        <v>#REF!</v>
      </c>
      <c r="Q11" s="10" t="e">
        <f>#REF!</f>
        <v>#REF!</v>
      </c>
      <c r="R11" s="8" t="e">
        <f>#REF!</f>
        <v>#REF!</v>
      </c>
    </row>
    <row r="12" spans="2:18" s="2" customFormat="1" ht="15.75" thickBot="1">
      <c r="B12" s="73" t="s">
        <v>8</v>
      </c>
      <c r="C12" s="74" t="s">
        <v>26</v>
      </c>
      <c r="D12" s="74" t="s">
        <v>27</v>
      </c>
      <c r="E12" s="74" t="s">
        <v>37</v>
      </c>
      <c r="F12" s="74" t="s">
        <v>28</v>
      </c>
      <c r="G12" s="74" t="s">
        <v>29</v>
      </c>
      <c r="H12" s="74" t="s">
        <v>38</v>
      </c>
      <c r="I12" s="74" t="s">
        <v>30</v>
      </c>
      <c r="J12" s="74" t="s">
        <v>31</v>
      </c>
      <c r="K12" s="74" t="s">
        <v>39</v>
      </c>
      <c r="L12" s="75" t="s">
        <v>25</v>
      </c>
      <c r="M12" s="18" t="e">
        <f>#REF!</f>
        <v>#REF!</v>
      </c>
      <c r="N12" s="8" t="e">
        <f>M12/100</f>
        <v>#REF!</v>
      </c>
      <c r="O12" s="10" t="e">
        <f>#REF!</f>
        <v>#REF!</v>
      </c>
      <c r="P12" s="8" t="e">
        <f>O12/100</f>
        <v>#REF!</v>
      </c>
      <c r="Q12" s="10" t="e">
        <f>#REF!</f>
        <v>#REF!</v>
      </c>
      <c r="R12" s="8" t="e">
        <f>#REF!</f>
        <v>#REF!</v>
      </c>
    </row>
    <row r="13" spans="2:18" s="2" customFormat="1" ht="15.75" thickBot="1">
      <c r="B13" s="76" t="s">
        <v>9</v>
      </c>
      <c r="C13" s="71" t="s">
        <v>26</v>
      </c>
      <c r="D13" s="71" t="s">
        <v>27</v>
      </c>
      <c r="E13" s="71" t="s">
        <v>37</v>
      </c>
      <c r="F13" s="71" t="s">
        <v>28</v>
      </c>
      <c r="G13" s="71" t="s">
        <v>29</v>
      </c>
      <c r="H13" s="71" t="s">
        <v>38</v>
      </c>
      <c r="I13" s="71" t="s">
        <v>30</v>
      </c>
      <c r="J13" s="71" t="s">
        <v>31</v>
      </c>
      <c r="K13" s="71" t="s">
        <v>39</v>
      </c>
      <c r="L13" s="77" t="s">
        <v>25</v>
      </c>
      <c r="M13" s="18" t="e">
        <f>#REF!</f>
        <v>#REF!</v>
      </c>
      <c r="N13" s="8" t="e">
        <f>M13/100</f>
        <v>#REF!</v>
      </c>
      <c r="O13" s="10" t="e">
        <f>#REF!</f>
        <v>#REF!</v>
      </c>
      <c r="P13" s="8" t="e">
        <f>O13/100</f>
        <v>#REF!</v>
      </c>
      <c r="Q13" s="10" t="e">
        <f>#REF!</f>
        <v>#REF!</v>
      </c>
      <c r="R13" s="8" t="e">
        <f>#REF!</f>
        <v>#REF!</v>
      </c>
    </row>
    <row r="14" spans="2:18" ht="1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72"/>
      <c r="M14" s="6"/>
      <c r="N14" s="5"/>
      <c r="O14" s="5"/>
      <c r="P14" s="5"/>
      <c r="Q14" s="5"/>
      <c r="R14" s="5"/>
    </row>
    <row r="15" spans="2:12" ht="20.25">
      <c r="B15" s="115" t="s">
        <v>45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2:8" ht="18">
      <c r="B16" s="132"/>
      <c r="C16" s="132"/>
      <c r="D16" s="132"/>
      <c r="E16" s="132"/>
      <c r="F16" s="132"/>
      <c r="G16" s="132"/>
      <c r="H16" s="132"/>
    </row>
    <row r="17" spans="2:8" ht="18">
      <c r="B17" s="113" t="s">
        <v>16</v>
      </c>
      <c r="C17" s="113"/>
      <c r="D17" s="113"/>
      <c r="E17" s="113"/>
      <c r="F17" s="113"/>
      <c r="G17" s="113"/>
      <c r="H17" s="32"/>
    </row>
    <row r="18" spans="2:8" ht="18">
      <c r="B18" s="114"/>
      <c r="C18" s="114"/>
      <c r="D18" s="114"/>
      <c r="E18" s="4" t="s">
        <v>51</v>
      </c>
      <c r="F18" s="46" t="s">
        <v>19</v>
      </c>
      <c r="G18" s="33"/>
      <c r="H18" s="28"/>
    </row>
    <row r="19" spans="2:11" ht="18">
      <c r="B19" s="112" t="s">
        <v>52</v>
      </c>
      <c r="C19" s="112"/>
      <c r="D19" s="112"/>
      <c r="E19" s="4"/>
      <c r="F19" s="46"/>
      <c r="G19" s="33"/>
      <c r="H19" s="28"/>
      <c r="J19" s="133"/>
      <c r="K19" s="133"/>
    </row>
    <row r="20" spans="2:11" ht="18">
      <c r="B20" s="112" t="s">
        <v>4</v>
      </c>
      <c r="C20" s="112"/>
      <c r="D20" s="112"/>
      <c r="E20" s="47">
        <v>0.05</v>
      </c>
      <c r="F20" s="48" t="s">
        <v>23</v>
      </c>
      <c r="G20" s="111">
        <f>E20</f>
        <v>0.05</v>
      </c>
      <c r="H20" s="28"/>
      <c r="I20" s="59"/>
      <c r="J20" s="40"/>
      <c r="K20" s="40"/>
    </row>
    <row r="21" spans="2:9" ht="18">
      <c r="B21" s="112" t="s">
        <v>34</v>
      </c>
      <c r="C21" s="112"/>
      <c r="D21" s="112"/>
      <c r="E21" s="47">
        <v>0.9</v>
      </c>
      <c r="F21" s="48" t="s">
        <v>24</v>
      </c>
      <c r="G21" s="111">
        <f>E21</f>
        <v>0.9</v>
      </c>
      <c r="H21" s="28"/>
      <c r="I21" s="59"/>
    </row>
    <row r="22" spans="2:8" ht="18">
      <c r="B22" s="112" t="s">
        <v>35</v>
      </c>
      <c r="C22" s="112"/>
      <c r="D22" s="112"/>
      <c r="E22" s="47">
        <v>0.05</v>
      </c>
      <c r="F22" s="48" t="s">
        <v>40</v>
      </c>
      <c r="G22" s="111">
        <f>E22</f>
        <v>0.05</v>
      </c>
      <c r="H22" s="28"/>
    </row>
    <row r="23" spans="2:8" ht="18">
      <c r="B23" s="114"/>
      <c r="C23" s="114"/>
      <c r="D23" s="114"/>
      <c r="E23" s="114"/>
      <c r="F23" s="114"/>
      <c r="G23" s="114"/>
      <c r="H23" s="28"/>
    </row>
    <row r="24" spans="2:8" ht="18">
      <c r="B24" s="112" t="s">
        <v>18</v>
      </c>
      <c r="C24" s="112"/>
      <c r="D24" s="112"/>
      <c r="E24" s="4" t="s">
        <v>51</v>
      </c>
      <c r="F24" s="46" t="s">
        <v>19</v>
      </c>
      <c r="G24" s="8"/>
      <c r="H24" s="29"/>
    </row>
    <row r="25" spans="2:9" ht="18">
      <c r="B25" s="112" t="s">
        <v>10</v>
      </c>
      <c r="C25" s="112"/>
      <c r="D25" s="112"/>
      <c r="E25" s="47">
        <v>0.1</v>
      </c>
      <c r="F25" s="48" t="s">
        <v>53</v>
      </c>
      <c r="G25" s="111">
        <f>E25</f>
        <v>0.1</v>
      </c>
      <c r="H25" s="28"/>
      <c r="I25" s="59"/>
    </row>
    <row r="26" spans="2:8" ht="18">
      <c r="B26" s="112" t="s">
        <v>11</v>
      </c>
      <c r="C26" s="112"/>
      <c r="D26" s="112"/>
      <c r="E26" s="47">
        <v>0.89</v>
      </c>
      <c r="F26" s="48" t="s">
        <v>54</v>
      </c>
      <c r="G26" s="111">
        <f>E26</f>
        <v>0.89</v>
      </c>
      <c r="H26" s="28"/>
    </row>
    <row r="27" spans="2:8" ht="18">
      <c r="B27" s="112" t="s">
        <v>12</v>
      </c>
      <c r="C27" s="112"/>
      <c r="D27" s="112"/>
      <c r="E27" s="47">
        <v>0.01</v>
      </c>
      <c r="F27" s="48" t="s">
        <v>55</v>
      </c>
      <c r="G27" s="111">
        <f>E27</f>
        <v>0.01</v>
      </c>
      <c r="H27" s="28"/>
    </row>
    <row r="28" ht="12.75">
      <c r="N28" s="20"/>
    </row>
    <row r="29" ht="12.75">
      <c r="N29" s="20"/>
    </row>
    <row r="30" spans="5:14" ht="12.75">
      <c r="E30" s="56"/>
      <c r="N30" s="20"/>
    </row>
    <row r="31" spans="5:14" ht="12.75">
      <c r="E31" s="56"/>
      <c r="N31" s="20"/>
    </row>
    <row r="32" ht="12.75">
      <c r="N32" s="20"/>
    </row>
    <row r="33" ht="12.75">
      <c r="N33" s="20"/>
    </row>
    <row r="34" ht="12.75">
      <c r="N34" s="20"/>
    </row>
    <row r="35" ht="12.75">
      <c r="N35" s="20"/>
    </row>
    <row r="36" ht="12.75">
      <c r="N36" s="20"/>
    </row>
    <row r="37" ht="12.75">
      <c r="N37" s="20"/>
    </row>
    <row r="38" ht="12.75">
      <c r="N38" s="20"/>
    </row>
    <row r="39" ht="12.75">
      <c r="N39" s="20"/>
    </row>
    <row r="40" ht="12.75">
      <c r="N40" s="20"/>
    </row>
    <row r="41" ht="12.75">
      <c r="N41" s="20"/>
    </row>
    <row r="42" ht="12.75">
      <c r="N42" s="20"/>
    </row>
    <row r="43" ht="12.75">
      <c r="N43" s="20"/>
    </row>
    <row r="44" ht="12.75">
      <c r="N44" s="20"/>
    </row>
    <row r="45" ht="12.75">
      <c r="N45" s="20"/>
    </row>
    <row r="46" ht="12.75">
      <c r="N46" s="20"/>
    </row>
    <row r="47" ht="12.75">
      <c r="N47" s="20"/>
    </row>
    <row r="48" ht="12.75">
      <c r="N48" s="20"/>
    </row>
    <row r="49" ht="12.75">
      <c r="N49" s="20"/>
    </row>
    <row r="50" ht="12.75">
      <c r="N50" s="20"/>
    </row>
    <row r="51" ht="12.75">
      <c r="N51" s="20"/>
    </row>
    <row r="52" ht="12.75">
      <c r="N52" s="20"/>
    </row>
    <row r="53" ht="12.75">
      <c r="N53" s="20"/>
    </row>
    <row r="54" ht="12.75">
      <c r="N54" s="20"/>
    </row>
    <row r="55" ht="12.75">
      <c r="N55" s="20"/>
    </row>
    <row r="56" ht="12.75">
      <c r="N56" s="20"/>
    </row>
    <row r="57" ht="12.75">
      <c r="N57" s="20"/>
    </row>
    <row r="58" ht="12.75">
      <c r="N58" s="20"/>
    </row>
    <row r="59" ht="12.75">
      <c r="N59" s="20"/>
    </row>
    <row r="60" ht="12.75">
      <c r="N60" s="20"/>
    </row>
    <row r="61" ht="12.75">
      <c r="N61" s="20"/>
    </row>
    <row r="62" ht="13.5" thickBot="1">
      <c r="N62" s="20"/>
    </row>
    <row r="63" spans="3:15" ht="13.5" thickBot="1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1" t="e">
        <f>SUM(N13:N62)</f>
        <v>#REF!</v>
      </c>
      <c r="O63" s="22" t="e">
        <f>N63/100</f>
        <v>#REF!</v>
      </c>
    </row>
    <row r="64" spans="2:15" ht="13.5" thickBot="1">
      <c r="B64" s="4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ht="12.75">
      <c r="B65" s="23"/>
    </row>
  </sheetData>
  <sheetProtection/>
  <mergeCells count="32">
    <mergeCell ref="B24:D24"/>
    <mergeCell ref="B25:D25"/>
    <mergeCell ref="B26:D26"/>
    <mergeCell ref="B27:D27"/>
    <mergeCell ref="I7:K7"/>
    <mergeCell ref="B15:L15"/>
    <mergeCell ref="B16:H16"/>
    <mergeCell ref="B18:D18"/>
    <mergeCell ref="J19:K19"/>
    <mergeCell ref="B19:D19"/>
    <mergeCell ref="R5:R8"/>
    <mergeCell ref="L5:L8"/>
    <mergeCell ref="M5:M8"/>
    <mergeCell ref="N5:N8"/>
    <mergeCell ref="O5:O8"/>
    <mergeCell ref="P5:P8"/>
    <mergeCell ref="Q5:Q8"/>
    <mergeCell ref="B1:L1"/>
    <mergeCell ref="B5:B8"/>
    <mergeCell ref="B2:L2"/>
    <mergeCell ref="C6:E6"/>
    <mergeCell ref="F6:H6"/>
    <mergeCell ref="I6:K6"/>
    <mergeCell ref="C7:E7"/>
    <mergeCell ref="F7:H7"/>
    <mergeCell ref="C5:K5"/>
    <mergeCell ref="B20:D20"/>
    <mergeCell ref="B21:D21"/>
    <mergeCell ref="B17:G17"/>
    <mergeCell ref="B23:G23"/>
    <mergeCell ref="B22:D22"/>
    <mergeCell ref="B3:L3"/>
  </mergeCells>
  <printOptions horizontalCentered="1"/>
  <pageMargins left="0.3937007874015748" right="0" top="0" bottom="0" header="0.5118110236220472" footer="0.5118110236220472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zoomScale="70" zoomScaleNormal="70" zoomScaleSheetLayoutView="50" zoomScalePageLayoutView="0" workbookViewId="0" topLeftCell="A1">
      <selection activeCell="Q6" sqref="Q6:Q13"/>
    </sheetView>
  </sheetViews>
  <sheetFormatPr defaultColWidth="9.00390625" defaultRowHeight="12.75"/>
  <cols>
    <col min="1" max="1" width="9.125" style="1" customWidth="1"/>
    <col min="2" max="2" width="31.125" style="1" customWidth="1"/>
    <col min="3" max="11" width="13.625" style="1" bestFit="1" customWidth="1"/>
    <col min="12" max="12" width="25.75390625" style="1" customWidth="1"/>
    <col min="13" max="13" width="26.625" style="1" customWidth="1"/>
    <col min="14" max="14" width="18.625" style="1" customWidth="1"/>
    <col min="15" max="18" width="9.125" style="1" customWidth="1"/>
    <col min="19" max="19" width="22.25390625" style="1" customWidth="1"/>
    <col min="20" max="16384" width="9.125" style="1" customWidth="1"/>
  </cols>
  <sheetData>
    <row r="1" spans="2:14" ht="30" customHeight="1">
      <c r="B1" s="116" t="s">
        <v>66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71.25" customHeight="1">
      <c r="B2" s="147" t="s">
        <v>61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3:13" ht="13.5" customHeight="1" thickBot="1">
      <c r="C3" s="7"/>
      <c r="D3" s="7"/>
      <c r="E3" s="7"/>
      <c r="F3" s="7"/>
      <c r="G3" s="7"/>
      <c r="H3" s="7"/>
      <c r="I3" s="7"/>
      <c r="J3" s="7"/>
      <c r="K3" s="24"/>
      <c r="L3" s="17"/>
      <c r="M3" s="17"/>
    </row>
    <row r="4" spans="2:14" s="2" customFormat="1" ht="15" customHeight="1">
      <c r="B4" s="139" t="s">
        <v>36</v>
      </c>
      <c r="C4" s="152" t="s">
        <v>0</v>
      </c>
      <c r="D4" s="122"/>
      <c r="E4" s="122"/>
      <c r="F4" s="122"/>
      <c r="G4" s="122"/>
      <c r="H4" s="122"/>
      <c r="I4" s="122"/>
      <c r="J4" s="122"/>
      <c r="K4" s="122"/>
      <c r="L4" s="138" t="s">
        <v>46</v>
      </c>
      <c r="M4" s="151" t="s">
        <v>47</v>
      </c>
      <c r="N4" s="148" t="s">
        <v>48</v>
      </c>
    </row>
    <row r="5" spans="2:14" s="2" customFormat="1" ht="43.5" customHeight="1">
      <c r="B5" s="140"/>
      <c r="C5" s="146" t="s">
        <v>33</v>
      </c>
      <c r="D5" s="121"/>
      <c r="E5" s="121"/>
      <c r="F5" s="121" t="s">
        <v>1</v>
      </c>
      <c r="G5" s="121"/>
      <c r="H5" s="121"/>
      <c r="I5" s="121" t="s">
        <v>2</v>
      </c>
      <c r="J5" s="121"/>
      <c r="K5" s="121"/>
      <c r="L5" s="124"/>
      <c r="M5" s="149"/>
      <c r="N5" s="149"/>
    </row>
    <row r="6" spans="2:14" s="2" customFormat="1" ht="18">
      <c r="B6" s="140"/>
      <c r="C6" s="146" t="s">
        <v>3</v>
      </c>
      <c r="D6" s="121"/>
      <c r="E6" s="121"/>
      <c r="F6" s="121" t="s">
        <v>3</v>
      </c>
      <c r="G6" s="121"/>
      <c r="H6" s="121"/>
      <c r="I6" s="121" t="s">
        <v>3</v>
      </c>
      <c r="J6" s="121"/>
      <c r="K6" s="121"/>
      <c r="L6" s="124"/>
      <c r="M6" s="149"/>
      <c r="N6" s="149"/>
    </row>
    <row r="7" spans="2:14" s="3" customFormat="1" ht="27" customHeight="1" thickBot="1">
      <c r="B7" s="141"/>
      <c r="C7" s="80" t="s">
        <v>4</v>
      </c>
      <c r="D7" s="30" t="s">
        <v>34</v>
      </c>
      <c r="E7" s="30" t="s">
        <v>35</v>
      </c>
      <c r="F7" s="30" t="s">
        <v>4</v>
      </c>
      <c r="G7" s="30" t="s">
        <v>34</v>
      </c>
      <c r="H7" s="30" t="s">
        <v>35</v>
      </c>
      <c r="I7" s="30" t="s">
        <v>4</v>
      </c>
      <c r="J7" s="30" t="s">
        <v>34</v>
      </c>
      <c r="K7" s="30" t="s">
        <v>35</v>
      </c>
      <c r="L7" s="125"/>
      <c r="M7" s="150"/>
      <c r="N7" s="150"/>
    </row>
    <row r="8" spans="2:14" s="2" customFormat="1" ht="15">
      <c r="B8" s="98" t="str">
        <f>Objaśnienia!B9</f>
        <v>ŁP10</v>
      </c>
      <c r="C8" s="107"/>
      <c r="D8" s="108"/>
      <c r="E8" s="109"/>
      <c r="F8" s="110"/>
      <c r="G8" s="108"/>
      <c r="H8" s="109"/>
      <c r="I8" s="110"/>
      <c r="J8" s="108"/>
      <c r="K8" s="109"/>
      <c r="L8" s="102">
        <f>ROUND((C8*$F$21+D8*$F$22+E8*$F$23)*$F$26+(F8*$F$21+G8*$F$22+H8*$F$23)*$F$27+(I8*$F$21+J8*$F$22+K8*$F$23)*$F$28,2)</f>
        <v>0</v>
      </c>
      <c r="M8" s="78">
        <v>0.01</v>
      </c>
      <c r="N8" s="79">
        <f>ROUND(L8*M8,2)</f>
        <v>0</v>
      </c>
    </row>
    <row r="9" spans="2:14" s="2" customFormat="1" ht="15">
      <c r="B9" s="98" t="str">
        <f>Objaśnienia!B10</f>
        <v>ŁP12</v>
      </c>
      <c r="C9" s="69"/>
      <c r="D9" s="61"/>
      <c r="E9" s="65"/>
      <c r="F9" s="63"/>
      <c r="G9" s="61"/>
      <c r="H9" s="65"/>
      <c r="I9" s="63"/>
      <c r="J9" s="61"/>
      <c r="K9" s="65"/>
      <c r="L9" s="103">
        <f>ROUND((C9*$F$21+D9*$F$22+E9*$F$23)*$F$26+(F9*$F$21+G9*$F$22+H9*$F$23)*$F$27+(I9*$F$21+J9*$F$22+K9*$F$23)*$F$28,2)</f>
        <v>0</v>
      </c>
      <c r="M9" s="57">
        <f>53-0.03</f>
        <v>52.97</v>
      </c>
      <c r="N9" s="50">
        <f>ROUND(L9*M9,2)</f>
        <v>0</v>
      </c>
    </row>
    <row r="10" spans="2:14" s="2" customFormat="1" ht="15">
      <c r="B10" s="99" t="str">
        <f>Objaśnienia!B11</f>
        <v>ŁP14</v>
      </c>
      <c r="C10" s="70"/>
      <c r="D10" s="58"/>
      <c r="E10" s="66"/>
      <c r="F10" s="64"/>
      <c r="G10" s="58"/>
      <c r="H10" s="66"/>
      <c r="I10" s="64"/>
      <c r="J10" s="58"/>
      <c r="K10" s="66"/>
      <c r="L10" s="104">
        <f>ROUND((C10*$F$21+D10*$F$22+E10*$F$23)*$F$26+(F10*$F$21+G10*$F$22+H10*$F$23)*$F$27+(I10*$F$21+J10*$F$22+K10*$F$23)*$F$28,2)</f>
        <v>0</v>
      </c>
      <c r="M10" s="57">
        <v>0.01</v>
      </c>
      <c r="N10" s="50">
        <f>ROUND(L10*M10,2)</f>
        <v>0</v>
      </c>
    </row>
    <row r="11" spans="2:14" s="2" customFormat="1" ht="15.75" thickBot="1">
      <c r="B11" s="100" t="str">
        <f>Objaśnienia!B12</f>
        <v>ŁP15</v>
      </c>
      <c r="C11" s="84"/>
      <c r="D11" s="82"/>
      <c r="E11" s="85"/>
      <c r="F11" s="86"/>
      <c r="G11" s="82"/>
      <c r="H11" s="85"/>
      <c r="I11" s="86"/>
      <c r="J11" s="82"/>
      <c r="K11" s="85"/>
      <c r="L11" s="105">
        <f>ROUND((C11*$F$21+D11*$F$22+E11*$F$23)*$F$26+(F11*$F$21+G11*$F$22+H11*$F$23)*$F$27+(I11*$F$21+J11*$F$22+K11*$F$23)*$F$28,2)</f>
        <v>0</v>
      </c>
      <c r="M11" s="88">
        <v>0.01</v>
      </c>
      <c r="N11" s="89">
        <f>ROUND(L11*M11,2)</f>
        <v>0</v>
      </c>
    </row>
    <row r="12" spans="2:14" s="2" customFormat="1" ht="15.75" thickBot="1">
      <c r="B12" s="101" t="str">
        <f>Objaśnienia!B13</f>
        <v>ŁPP10/I</v>
      </c>
      <c r="C12" s="92"/>
      <c r="D12" s="90"/>
      <c r="E12" s="93"/>
      <c r="F12" s="94"/>
      <c r="G12" s="90"/>
      <c r="H12" s="93"/>
      <c r="I12" s="94"/>
      <c r="J12" s="90"/>
      <c r="K12" s="93"/>
      <c r="L12" s="106">
        <f>ROUND((C12*$F$21+D12*$F$22+E12*$F$23)*$F$26+(F12*$F$21+G12*$F$22+H12*$F$23)*$F$27+(I12*$F$21+J12*$F$22+K12*$F$23)*$F$28,2)</f>
        <v>0</v>
      </c>
      <c r="M12" s="96">
        <v>5</v>
      </c>
      <c r="N12" s="97">
        <f>ROUND(L12*M12,2)</f>
        <v>0</v>
      </c>
    </row>
    <row r="13" spans="2:14" ht="15.7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52" t="s">
        <v>32</v>
      </c>
      <c r="N13" s="53">
        <f>SUM(N8:N12)</f>
        <v>0</v>
      </c>
    </row>
    <row r="14" spans="2:12" ht="23.25">
      <c r="B14" s="144" t="s">
        <v>45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2" ht="18">
      <c r="B15" s="142" t="s">
        <v>44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2:12" ht="18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13" ht="77.25" customHeight="1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153" t="s">
        <v>56</v>
      </c>
      <c r="M17" s="153"/>
    </row>
    <row r="18" spans="2:8" ht="18">
      <c r="B18" s="132" t="s">
        <v>16</v>
      </c>
      <c r="C18" s="132"/>
      <c r="D18" s="132"/>
      <c r="E18" s="132"/>
      <c r="F18" s="132"/>
      <c r="G18" s="132"/>
      <c r="H18" s="132"/>
    </row>
    <row r="19" spans="2:8" ht="18">
      <c r="B19" s="34"/>
      <c r="C19" s="34"/>
      <c r="D19" s="35"/>
      <c r="E19" s="137" t="s">
        <v>49</v>
      </c>
      <c r="F19" s="137"/>
      <c r="G19" s="32"/>
      <c r="H19" s="32"/>
    </row>
    <row r="20" spans="2:8" ht="18">
      <c r="B20" s="134" t="s">
        <v>17</v>
      </c>
      <c r="C20" s="135"/>
      <c r="D20" s="136"/>
      <c r="E20" s="27"/>
      <c r="F20" s="27"/>
      <c r="G20" s="29"/>
      <c r="H20" s="28"/>
    </row>
    <row r="21" spans="2:8" ht="18">
      <c r="B21" s="134" t="s">
        <v>4</v>
      </c>
      <c r="C21" s="135"/>
      <c r="D21" s="136"/>
      <c r="E21" s="38" t="s">
        <v>23</v>
      </c>
      <c r="F21" s="51">
        <f>Objaśnienia!G20</f>
        <v>0.05</v>
      </c>
      <c r="G21" s="31"/>
      <c r="H21" s="28"/>
    </row>
    <row r="22" spans="2:8" ht="18">
      <c r="B22" s="134" t="s">
        <v>34</v>
      </c>
      <c r="C22" s="135"/>
      <c r="D22" s="136"/>
      <c r="E22" s="39" t="s">
        <v>24</v>
      </c>
      <c r="F22" s="51">
        <f>Objaśnienia!G21</f>
        <v>0.9</v>
      </c>
      <c r="G22" s="31"/>
      <c r="H22" s="28"/>
    </row>
    <row r="23" spans="2:8" ht="18">
      <c r="B23" s="134" t="s">
        <v>35</v>
      </c>
      <c r="C23" s="135"/>
      <c r="D23" s="136"/>
      <c r="E23" s="38" t="s">
        <v>40</v>
      </c>
      <c r="F23" s="51">
        <f>Objaśnienia!G22</f>
        <v>0.05</v>
      </c>
      <c r="G23" s="31"/>
      <c r="H23" s="28"/>
    </row>
    <row r="24" spans="2:8" ht="18">
      <c r="B24" s="36"/>
      <c r="C24" s="36"/>
      <c r="D24" s="36"/>
      <c r="E24" s="36"/>
      <c r="F24" s="36"/>
      <c r="G24" s="31"/>
      <c r="H24" s="28"/>
    </row>
    <row r="25" spans="2:8" ht="18">
      <c r="B25" s="134" t="s">
        <v>18</v>
      </c>
      <c r="C25" s="135"/>
      <c r="D25" s="136"/>
      <c r="E25" s="137" t="s">
        <v>49</v>
      </c>
      <c r="F25" s="137"/>
      <c r="G25" s="29"/>
      <c r="H25" s="29"/>
    </row>
    <row r="26" spans="2:8" ht="18">
      <c r="B26" s="134" t="s">
        <v>10</v>
      </c>
      <c r="C26" s="135"/>
      <c r="D26" s="136"/>
      <c r="E26" s="37" t="s">
        <v>41</v>
      </c>
      <c r="F26" s="51">
        <f>Objaśnienia!G25</f>
        <v>0.1</v>
      </c>
      <c r="G26" s="31"/>
      <c r="H26" s="28"/>
    </row>
    <row r="27" spans="2:8" ht="18">
      <c r="B27" s="134" t="s">
        <v>11</v>
      </c>
      <c r="C27" s="135"/>
      <c r="D27" s="136"/>
      <c r="E27" s="37" t="s">
        <v>42</v>
      </c>
      <c r="F27" s="51">
        <f>Objaśnienia!G26</f>
        <v>0.89</v>
      </c>
      <c r="G27" s="31"/>
      <c r="H27" s="28"/>
    </row>
    <row r="28" spans="2:8" ht="18">
      <c r="B28" s="137" t="s">
        <v>12</v>
      </c>
      <c r="C28" s="137"/>
      <c r="D28" s="137"/>
      <c r="E28" s="37" t="s">
        <v>43</v>
      </c>
      <c r="F28" s="51">
        <f>Objaśnienia!G27</f>
        <v>0.01</v>
      </c>
      <c r="G28" s="31"/>
      <c r="H28" s="28"/>
    </row>
  </sheetData>
  <sheetProtection/>
  <mergeCells count="27">
    <mergeCell ref="B18:H18"/>
    <mergeCell ref="B2:N2"/>
    <mergeCell ref="N4:N7"/>
    <mergeCell ref="M4:M7"/>
    <mergeCell ref="I6:K6"/>
    <mergeCell ref="C5:E5"/>
    <mergeCell ref="C4:K4"/>
    <mergeCell ref="L17:M17"/>
    <mergeCell ref="B1:N1"/>
    <mergeCell ref="L4:L7"/>
    <mergeCell ref="B4:B7"/>
    <mergeCell ref="B15:L15"/>
    <mergeCell ref="B14:L14"/>
    <mergeCell ref="F5:H5"/>
    <mergeCell ref="I5:K5"/>
    <mergeCell ref="C6:E6"/>
    <mergeCell ref="F6:H6"/>
    <mergeCell ref="B26:D26"/>
    <mergeCell ref="B27:D27"/>
    <mergeCell ref="B28:D28"/>
    <mergeCell ref="E19:F19"/>
    <mergeCell ref="B20:D20"/>
    <mergeCell ref="B21:D21"/>
    <mergeCell ref="B22:D22"/>
    <mergeCell ref="B23:D23"/>
    <mergeCell ref="B25:D25"/>
    <mergeCell ref="E25:F25"/>
  </mergeCells>
  <printOptions horizontalCentered="1" verticalCentered="1"/>
  <pageMargins left="0.6299212598425197" right="0" top="0.35433070866141736" bottom="0.35433070866141736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zoomScale="70" zoomScaleNormal="70" zoomScaleSheetLayoutView="50" workbookViewId="0" topLeftCell="A1">
      <selection activeCell="Q7" sqref="Q7:Q12"/>
    </sheetView>
  </sheetViews>
  <sheetFormatPr defaultColWidth="9.00390625" defaultRowHeight="12.75"/>
  <cols>
    <col min="1" max="1" width="9.125" style="1" customWidth="1"/>
    <col min="2" max="2" width="31.125" style="1" customWidth="1"/>
    <col min="3" max="11" width="10.75390625" style="1" customWidth="1"/>
    <col min="12" max="12" width="25.75390625" style="1" customWidth="1"/>
    <col min="13" max="13" width="26.125" style="1" customWidth="1"/>
    <col min="14" max="14" width="18.625" style="1" customWidth="1"/>
    <col min="15" max="16384" width="9.125" style="1" customWidth="1"/>
  </cols>
  <sheetData>
    <row r="1" spans="2:14" ht="30" customHeight="1">
      <c r="B1" s="116" t="s">
        <v>67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71.25" customHeight="1">
      <c r="B2" s="147" t="s">
        <v>57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3:13" ht="13.5" customHeight="1" thickBot="1">
      <c r="C3" s="7"/>
      <c r="D3" s="7"/>
      <c r="E3" s="7"/>
      <c r="F3" s="7"/>
      <c r="G3" s="7"/>
      <c r="H3" s="7"/>
      <c r="I3" s="7"/>
      <c r="J3" s="7"/>
      <c r="K3" s="24"/>
      <c r="L3" s="17"/>
      <c r="M3" s="17"/>
    </row>
    <row r="4" spans="2:14" s="2" customFormat="1" ht="15" customHeight="1">
      <c r="B4" s="117" t="s">
        <v>36</v>
      </c>
      <c r="C4" s="122" t="s">
        <v>0</v>
      </c>
      <c r="D4" s="122"/>
      <c r="E4" s="122"/>
      <c r="F4" s="122"/>
      <c r="G4" s="122"/>
      <c r="H4" s="122"/>
      <c r="I4" s="122"/>
      <c r="J4" s="122"/>
      <c r="K4" s="122"/>
      <c r="L4" s="138" t="s">
        <v>46</v>
      </c>
      <c r="M4" s="151" t="s">
        <v>47</v>
      </c>
      <c r="N4" s="148" t="s">
        <v>48</v>
      </c>
    </row>
    <row r="5" spans="2:14" s="2" customFormat="1" ht="23.25" customHeight="1">
      <c r="B5" s="118"/>
      <c r="C5" s="121" t="s">
        <v>33</v>
      </c>
      <c r="D5" s="121"/>
      <c r="E5" s="121"/>
      <c r="F5" s="121" t="s">
        <v>1</v>
      </c>
      <c r="G5" s="121"/>
      <c r="H5" s="121"/>
      <c r="I5" s="121" t="s">
        <v>2</v>
      </c>
      <c r="J5" s="121"/>
      <c r="K5" s="121"/>
      <c r="L5" s="124"/>
      <c r="M5" s="149"/>
      <c r="N5" s="149"/>
    </row>
    <row r="6" spans="2:14" s="2" customFormat="1" ht="18">
      <c r="B6" s="118"/>
      <c r="C6" s="121" t="s">
        <v>3</v>
      </c>
      <c r="D6" s="121"/>
      <c r="E6" s="121"/>
      <c r="F6" s="121" t="s">
        <v>3</v>
      </c>
      <c r="G6" s="121"/>
      <c r="H6" s="121"/>
      <c r="I6" s="121" t="s">
        <v>3</v>
      </c>
      <c r="J6" s="121"/>
      <c r="K6" s="121"/>
      <c r="L6" s="124"/>
      <c r="M6" s="149"/>
      <c r="N6" s="149"/>
    </row>
    <row r="7" spans="2:14" s="3" customFormat="1" ht="35.25" customHeight="1" thickBot="1">
      <c r="B7" s="119"/>
      <c r="C7" s="30" t="s">
        <v>4</v>
      </c>
      <c r="D7" s="30" t="s">
        <v>34</v>
      </c>
      <c r="E7" s="30" t="s">
        <v>35</v>
      </c>
      <c r="F7" s="30" t="s">
        <v>4</v>
      </c>
      <c r="G7" s="30" t="s">
        <v>34</v>
      </c>
      <c r="H7" s="30" t="s">
        <v>35</v>
      </c>
      <c r="I7" s="30" t="s">
        <v>4</v>
      </c>
      <c r="J7" s="30" t="s">
        <v>34</v>
      </c>
      <c r="K7" s="30" t="s">
        <v>35</v>
      </c>
      <c r="L7" s="125"/>
      <c r="M7" s="150"/>
      <c r="N7" s="150"/>
    </row>
    <row r="8" spans="2:14" s="2" customFormat="1" ht="15">
      <c r="B8" s="60" t="str">
        <f>Objaśnienia!B9</f>
        <v>ŁP10</v>
      </c>
      <c r="C8" s="61"/>
      <c r="D8" s="61"/>
      <c r="E8" s="67"/>
      <c r="F8" s="69"/>
      <c r="G8" s="61"/>
      <c r="H8" s="65"/>
      <c r="I8" s="81"/>
      <c r="J8" s="61"/>
      <c r="K8" s="61"/>
      <c r="L8" s="62">
        <f>ROUND((C8*$F$21+D8*$F$22+E8*$F$23)*$F$26+(F8*$F$21+G8*$F$22+H8*$F$23)*$F$27+(I8*$F$21+J8*$F$22+K8*$F$23)*$F$28,2)</f>
        <v>0</v>
      </c>
      <c r="M8" s="78">
        <v>0.01</v>
      </c>
      <c r="N8" s="79">
        <f>ROUND(L8*M8,2)</f>
        <v>0</v>
      </c>
    </row>
    <row r="9" spans="2:14" s="2" customFormat="1" ht="15">
      <c r="B9" s="43" t="str">
        <f>Objaśnienia!B10</f>
        <v>ŁP12</v>
      </c>
      <c r="C9" s="58"/>
      <c r="D9" s="58"/>
      <c r="E9" s="68"/>
      <c r="F9" s="70"/>
      <c r="G9" s="58"/>
      <c r="H9" s="66"/>
      <c r="I9" s="64"/>
      <c r="J9" s="58"/>
      <c r="K9" s="58"/>
      <c r="L9" s="49">
        <f>ROUND((C9*$F$21+D9*$F$22+E9*$F$23)*$F$26+(F9*$F$21+G9*$F$22+H9*$F$23)*$F$27+(I9*$F$21+J9*$F$22+K9*$F$23)*$F$28,2)</f>
        <v>0</v>
      </c>
      <c r="M9" s="57">
        <f>116-5-0.03</f>
        <v>110.97</v>
      </c>
      <c r="N9" s="50">
        <f>ROUND(L9*M9,2)</f>
        <v>0</v>
      </c>
    </row>
    <row r="10" spans="2:14" s="2" customFormat="1" ht="15">
      <c r="B10" s="43" t="str">
        <f>Objaśnienia!B11</f>
        <v>ŁP14</v>
      </c>
      <c r="C10" s="58"/>
      <c r="D10" s="58"/>
      <c r="E10" s="68"/>
      <c r="F10" s="70"/>
      <c r="G10" s="58"/>
      <c r="H10" s="66"/>
      <c r="I10" s="64"/>
      <c r="J10" s="58"/>
      <c r="K10" s="58"/>
      <c r="L10" s="49">
        <f>ROUND((C10*$F$21+D10*$F$22+E10*$F$23)*$F$26+(F10*$F$21+G10*$F$22+H10*$F$23)*$F$27+(I10*$F$21+J10*$F$22+K10*$F$23)*$F$28,2)</f>
        <v>0</v>
      </c>
      <c r="M10" s="57">
        <v>0.01</v>
      </c>
      <c r="N10" s="50">
        <f>ROUND(L10*M10,2)</f>
        <v>0</v>
      </c>
    </row>
    <row r="11" spans="2:14" s="2" customFormat="1" ht="15.75" thickBot="1">
      <c r="B11" s="73" t="str">
        <f>Objaśnienia!B12</f>
        <v>ŁP15</v>
      </c>
      <c r="C11" s="82"/>
      <c r="D11" s="82"/>
      <c r="E11" s="83"/>
      <c r="F11" s="84"/>
      <c r="G11" s="82"/>
      <c r="H11" s="85"/>
      <c r="I11" s="86"/>
      <c r="J11" s="82"/>
      <c r="K11" s="82"/>
      <c r="L11" s="87">
        <f>ROUND((C11*$F$21+D11*$F$22+E11*$F$23)*$F$26+(F11*$F$21+G11*$F$22+H11*$F$23)*$F$27+(I11*$F$21+J11*$F$22+K11*$F$23)*$F$28,2)</f>
        <v>0</v>
      </c>
      <c r="M11" s="88">
        <v>0.01</v>
      </c>
      <c r="N11" s="89">
        <f>ROUND(L11*M11,2)</f>
        <v>0</v>
      </c>
    </row>
    <row r="12" spans="2:14" s="2" customFormat="1" ht="15.75" thickBot="1">
      <c r="B12" s="76" t="str">
        <f>Objaśnienia!B13</f>
        <v>ŁPP10/I</v>
      </c>
      <c r="C12" s="90"/>
      <c r="D12" s="90"/>
      <c r="E12" s="91"/>
      <c r="F12" s="92"/>
      <c r="G12" s="90"/>
      <c r="H12" s="93"/>
      <c r="I12" s="94"/>
      <c r="J12" s="90"/>
      <c r="K12" s="90"/>
      <c r="L12" s="95">
        <f>ROUND((C12*$F$21+D12*$F$22+E12*$F$23)*$F$26+(F12*$F$21+G12*$F$22+H12*$F$23)*$F$27+(I12*$F$21+J12*$F$22+K12*$F$23)*$F$28,2)</f>
        <v>0</v>
      </c>
      <c r="M12" s="96">
        <v>5</v>
      </c>
      <c r="N12" s="97">
        <f>ROUND(L12*M12,2)</f>
        <v>0</v>
      </c>
    </row>
    <row r="13" spans="2:14" ht="15" customHeigh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52" t="s">
        <v>32</v>
      </c>
      <c r="N13" s="53">
        <f>SUM(N8:N12)</f>
        <v>0</v>
      </c>
    </row>
    <row r="14" spans="2:12" ht="20.25" customHeight="1">
      <c r="B14" s="144" t="s">
        <v>45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2" ht="15" customHeight="1">
      <c r="B15" s="142" t="s">
        <v>44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2:14" ht="15" customHeight="1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155"/>
      <c r="N16" s="155"/>
    </row>
    <row r="17" spans="2:14" ht="18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154" t="s">
        <v>56</v>
      </c>
      <c r="M17" s="154"/>
      <c r="N17" s="154"/>
    </row>
    <row r="18" spans="2:13" ht="18">
      <c r="B18" s="132" t="s">
        <v>16</v>
      </c>
      <c r="C18" s="132"/>
      <c r="D18" s="132"/>
      <c r="E18" s="132"/>
      <c r="F18" s="132"/>
      <c r="G18" s="132"/>
      <c r="H18" s="132"/>
      <c r="M18" s="25"/>
    </row>
    <row r="19" spans="2:8" ht="18">
      <c r="B19" s="34"/>
      <c r="C19" s="34"/>
      <c r="D19" s="35"/>
      <c r="E19" s="137" t="s">
        <v>49</v>
      </c>
      <c r="F19" s="137"/>
      <c r="G19" s="32"/>
      <c r="H19" s="32"/>
    </row>
    <row r="20" spans="2:8" ht="18">
      <c r="B20" s="134" t="s">
        <v>17</v>
      </c>
      <c r="C20" s="135"/>
      <c r="D20" s="136"/>
      <c r="E20" s="27"/>
      <c r="F20" s="27"/>
      <c r="G20" s="29"/>
      <c r="H20" s="28"/>
    </row>
    <row r="21" spans="2:8" ht="18">
      <c r="B21" s="134" t="s">
        <v>4</v>
      </c>
      <c r="C21" s="135"/>
      <c r="D21" s="136"/>
      <c r="E21" s="38" t="s">
        <v>23</v>
      </c>
      <c r="F21" s="51">
        <f>Objaśnienia!G20</f>
        <v>0.05</v>
      </c>
      <c r="G21" s="31"/>
      <c r="H21" s="28"/>
    </row>
    <row r="22" spans="2:8" ht="18">
      <c r="B22" s="134" t="s">
        <v>34</v>
      </c>
      <c r="C22" s="135"/>
      <c r="D22" s="136"/>
      <c r="E22" s="39" t="s">
        <v>24</v>
      </c>
      <c r="F22" s="51">
        <f>Objaśnienia!G21</f>
        <v>0.9</v>
      </c>
      <c r="G22" s="31"/>
      <c r="H22" s="28"/>
    </row>
    <row r="23" spans="2:8" ht="18">
      <c r="B23" s="134" t="s">
        <v>35</v>
      </c>
      <c r="C23" s="135"/>
      <c r="D23" s="136"/>
      <c r="E23" s="38" t="s">
        <v>40</v>
      </c>
      <c r="F23" s="51">
        <f>Objaśnienia!G22</f>
        <v>0.05</v>
      </c>
      <c r="G23" s="31"/>
      <c r="H23" s="28"/>
    </row>
    <row r="24" spans="2:8" ht="18">
      <c r="B24" s="36"/>
      <c r="C24" s="36"/>
      <c r="D24" s="36"/>
      <c r="E24" s="36"/>
      <c r="F24" s="36"/>
      <c r="G24" s="31"/>
      <c r="H24" s="28"/>
    </row>
    <row r="25" spans="2:8" ht="18">
      <c r="B25" s="134" t="s">
        <v>18</v>
      </c>
      <c r="C25" s="135"/>
      <c r="D25" s="136"/>
      <c r="E25" s="137" t="s">
        <v>49</v>
      </c>
      <c r="F25" s="137"/>
      <c r="G25" s="29"/>
      <c r="H25" s="29"/>
    </row>
    <row r="26" spans="2:8" ht="18">
      <c r="B26" s="134" t="s">
        <v>10</v>
      </c>
      <c r="C26" s="135"/>
      <c r="D26" s="136"/>
      <c r="E26" s="37" t="s">
        <v>41</v>
      </c>
      <c r="F26" s="51">
        <f>Objaśnienia!G25</f>
        <v>0.1</v>
      </c>
      <c r="G26" s="31"/>
      <c r="H26" s="28"/>
    </row>
    <row r="27" spans="2:8" ht="18">
      <c r="B27" s="134" t="s">
        <v>11</v>
      </c>
      <c r="C27" s="135"/>
      <c r="D27" s="136"/>
      <c r="E27" s="37" t="s">
        <v>42</v>
      </c>
      <c r="F27" s="51">
        <f>Objaśnienia!G26</f>
        <v>0.89</v>
      </c>
      <c r="G27" s="31"/>
      <c r="H27" s="28"/>
    </row>
    <row r="28" spans="2:8" ht="18">
      <c r="B28" s="137" t="s">
        <v>12</v>
      </c>
      <c r="C28" s="137"/>
      <c r="D28" s="137"/>
      <c r="E28" s="37" t="s">
        <v>43</v>
      </c>
      <c r="F28" s="51">
        <f>Objaśnienia!G27</f>
        <v>0.01</v>
      </c>
      <c r="G28" s="31"/>
      <c r="H28" s="28"/>
    </row>
  </sheetData>
  <sheetProtection/>
  <mergeCells count="28">
    <mergeCell ref="B1:N1"/>
    <mergeCell ref="B2:N2"/>
    <mergeCell ref="B4:B7"/>
    <mergeCell ref="C4:K4"/>
    <mergeCell ref="L4:L7"/>
    <mergeCell ref="M4:M7"/>
    <mergeCell ref="N4:N7"/>
    <mergeCell ref="C5:E5"/>
    <mergeCell ref="F5:H5"/>
    <mergeCell ref="I5:K5"/>
    <mergeCell ref="C6:E6"/>
    <mergeCell ref="F6:H6"/>
    <mergeCell ref="I6:K6"/>
    <mergeCell ref="B14:L14"/>
    <mergeCell ref="B15:L15"/>
    <mergeCell ref="M16:N16"/>
    <mergeCell ref="L17:N17"/>
    <mergeCell ref="B18:H18"/>
    <mergeCell ref="E19:F19"/>
    <mergeCell ref="B20:D20"/>
    <mergeCell ref="B21:D21"/>
    <mergeCell ref="B22:D22"/>
    <mergeCell ref="B23:D23"/>
    <mergeCell ref="B25:D25"/>
    <mergeCell ref="E25:F25"/>
    <mergeCell ref="B26:D26"/>
    <mergeCell ref="B27:D27"/>
    <mergeCell ref="B28:D28"/>
  </mergeCells>
  <printOptions horizontalCentered="1" verticalCentered="1"/>
  <pageMargins left="0.6299212598425197" right="0" top="0.35433070866141736" bottom="0.35433070866141736" header="0.31496062992125984" footer="0.31496062992125984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zoomScale="60" zoomScaleNormal="60" zoomScaleSheetLayoutView="50" zoomScalePageLayoutView="0" workbookViewId="0" topLeftCell="A1">
      <selection activeCell="Q5" sqref="Q5:R14"/>
    </sheetView>
  </sheetViews>
  <sheetFormatPr defaultColWidth="9.00390625" defaultRowHeight="12.75"/>
  <cols>
    <col min="1" max="1" width="9.125" style="1" customWidth="1"/>
    <col min="2" max="2" width="31.125" style="1" customWidth="1"/>
    <col min="3" max="11" width="10.75390625" style="1" customWidth="1"/>
    <col min="12" max="12" width="25.75390625" style="1" customWidth="1"/>
    <col min="13" max="13" width="25.125" style="1" customWidth="1"/>
    <col min="14" max="14" width="18.625" style="1" customWidth="1"/>
    <col min="15" max="16384" width="9.125" style="1" customWidth="1"/>
  </cols>
  <sheetData>
    <row r="1" spans="2:14" ht="30" customHeight="1">
      <c r="B1" s="116" t="s">
        <v>68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71.25" customHeight="1">
      <c r="B2" s="147" t="s">
        <v>58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3:13" ht="13.5" customHeight="1" thickBot="1">
      <c r="C3" s="7"/>
      <c r="D3" s="7"/>
      <c r="E3" s="7"/>
      <c r="F3" s="7"/>
      <c r="G3" s="7"/>
      <c r="H3" s="7"/>
      <c r="I3" s="7"/>
      <c r="J3" s="7"/>
      <c r="K3" s="24"/>
      <c r="L3" s="17"/>
      <c r="M3" s="17"/>
    </row>
    <row r="4" spans="2:14" s="2" customFormat="1" ht="15" customHeight="1">
      <c r="B4" s="117" t="s">
        <v>36</v>
      </c>
      <c r="C4" s="122" t="s">
        <v>0</v>
      </c>
      <c r="D4" s="122"/>
      <c r="E4" s="122"/>
      <c r="F4" s="122"/>
      <c r="G4" s="122"/>
      <c r="H4" s="122"/>
      <c r="I4" s="122"/>
      <c r="J4" s="122"/>
      <c r="K4" s="122"/>
      <c r="L4" s="138" t="s">
        <v>46</v>
      </c>
      <c r="M4" s="151" t="s">
        <v>47</v>
      </c>
      <c r="N4" s="148" t="s">
        <v>48</v>
      </c>
    </row>
    <row r="5" spans="2:14" s="2" customFormat="1" ht="23.25" customHeight="1">
      <c r="B5" s="118"/>
      <c r="C5" s="121" t="s">
        <v>33</v>
      </c>
      <c r="D5" s="121"/>
      <c r="E5" s="121"/>
      <c r="F5" s="121" t="s">
        <v>1</v>
      </c>
      <c r="G5" s="121"/>
      <c r="H5" s="121"/>
      <c r="I5" s="121" t="s">
        <v>2</v>
      </c>
      <c r="J5" s="121"/>
      <c r="K5" s="121"/>
      <c r="L5" s="124"/>
      <c r="M5" s="149"/>
      <c r="N5" s="149"/>
    </row>
    <row r="6" spans="2:14" s="2" customFormat="1" ht="18">
      <c r="B6" s="118"/>
      <c r="C6" s="121" t="s">
        <v>3</v>
      </c>
      <c r="D6" s="121"/>
      <c r="E6" s="121"/>
      <c r="F6" s="121" t="s">
        <v>3</v>
      </c>
      <c r="G6" s="121"/>
      <c r="H6" s="121"/>
      <c r="I6" s="121" t="s">
        <v>3</v>
      </c>
      <c r="J6" s="121"/>
      <c r="K6" s="121"/>
      <c r="L6" s="124"/>
      <c r="M6" s="149"/>
      <c r="N6" s="149"/>
    </row>
    <row r="7" spans="2:14" s="3" customFormat="1" ht="36" customHeight="1" thickBot="1">
      <c r="B7" s="119"/>
      <c r="C7" s="30" t="s">
        <v>4</v>
      </c>
      <c r="D7" s="30" t="s">
        <v>34</v>
      </c>
      <c r="E7" s="30" t="s">
        <v>35</v>
      </c>
      <c r="F7" s="30" t="s">
        <v>4</v>
      </c>
      <c r="G7" s="30" t="s">
        <v>34</v>
      </c>
      <c r="H7" s="30" t="s">
        <v>35</v>
      </c>
      <c r="I7" s="30" t="s">
        <v>4</v>
      </c>
      <c r="J7" s="30" t="s">
        <v>34</v>
      </c>
      <c r="K7" s="30" t="s">
        <v>35</v>
      </c>
      <c r="L7" s="125"/>
      <c r="M7" s="150"/>
      <c r="N7" s="150"/>
    </row>
    <row r="8" spans="2:14" s="2" customFormat="1" ht="15">
      <c r="B8" s="60" t="str">
        <f>Objaśnienia!B9</f>
        <v>ŁP10</v>
      </c>
      <c r="C8" s="61"/>
      <c r="D8" s="61"/>
      <c r="E8" s="67"/>
      <c r="F8" s="69"/>
      <c r="G8" s="61"/>
      <c r="H8" s="65"/>
      <c r="I8" s="81"/>
      <c r="J8" s="61"/>
      <c r="K8" s="61"/>
      <c r="L8" s="62">
        <f>ROUND((C8*$F$21+D8*$F$22+E8*$F$23)*$F$26+(F8*$F$21+G8*$F$22+H8*$F$23)*$F$27+(I8*$F$21+J8*$F$22+K8*$F$23)*$F$28,2)</f>
        <v>0</v>
      </c>
      <c r="M8" s="78">
        <v>0.01</v>
      </c>
      <c r="N8" s="79">
        <f>ROUND(L8*M8,2)</f>
        <v>0</v>
      </c>
    </row>
    <row r="9" spans="2:14" s="2" customFormat="1" ht="15">
      <c r="B9" s="43" t="str">
        <f>Objaśnienia!B10</f>
        <v>ŁP12</v>
      </c>
      <c r="C9" s="58"/>
      <c r="D9" s="58"/>
      <c r="E9" s="68"/>
      <c r="F9" s="70"/>
      <c r="G9" s="58"/>
      <c r="H9" s="66"/>
      <c r="I9" s="64"/>
      <c r="J9" s="58"/>
      <c r="K9" s="58"/>
      <c r="L9" s="49">
        <f>ROUND((C9*$F$21+D9*$F$22+E9*$F$23)*$F$26+(F9*$F$21+G9*$F$22+H9*$F$23)*$F$27+(I9*$F$21+J9*$F$22+K9*$F$23)*$F$28,2)</f>
        <v>0</v>
      </c>
      <c r="M9" s="57">
        <f>174-5-0.03</f>
        <v>168.97</v>
      </c>
      <c r="N9" s="50">
        <f>ROUND(L9*M9,2)</f>
        <v>0</v>
      </c>
    </row>
    <row r="10" spans="2:14" s="2" customFormat="1" ht="15">
      <c r="B10" s="43" t="str">
        <f>Objaśnienia!B11</f>
        <v>ŁP14</v>
      </c>
      <c r="C10" s="58"/>
      <c r="D10" s="58"/>
      <c r="E10" s="68"/>
      <c r="F10" s="70"/>
      <c r="G10" s="58"/>
      <c r="H10" s="66"/>
      <c r="I10" s="64"/>
      <c r="J10" s="58"/>
      <c r="K10" s="58"/>
      <c r="L10" s="49">
        <f>ROUND((C10*$F$21+D10*$F$22+E10*$F$23)*$F$26+(F10*$F$21+G10*$F$22+H10*$F$23)*$F$27+(I10*$F$21+J10*$F$22+K10*$F$23)*$F$28,2)</f>
        <v>0</v>
      </c>
      <c r="M10" s="57">
        <v>0.01</v>
      </c>
      <c r="N10" s="50">
        <f>ROUND(L10*M10,2)</f>
        <v>0</v>
      </c>
    </row>
    <row r="11" spans="2:14" s="2" customFormat="1" ht="15.75" thickBot="1">
      <c r="B11" s="73" t="str">
        <f>Objaśnienia!B12</f>
        <v>ŁP15</v>
      </c>
      <c r="C11" s="82"/>
      <c r="D11" s="82"/>
      <c r="E11" s="83"/>
      <c r="F11" s="84"/>
      <c r="G11" s="82"/>
      <c r="H11" s="85"/>
      <c r="I11" s="86"/>
      <c r="J11" s="82"/>
      <c r="K11" s="82"/>
      <c r="L11" s="87">
        <f>ROUND((C11*$F$21+D11*$F$22+E11*$F$23)*$F$26+(F11*$F$21+G11*$F$22+H11*$F$23)*$F$27+(I11*$F$21+J11*$F$22+K11*$F$23)*$F$28,2)</f>
        <v>0</v>
      </c>
      <c r="M11" s="88">
        <v>0.01</v>
      </c>
      <c r="N11" s="89">
        <f>ROUND(L11*M11,2)</f>
        <v>0</v>
      </c>
    </row>
    <row r="12" spans="2:14" s="2" customFormat="1" ht="15.75" thickBot="1">
      <c r="B12" s="76" t="str">
        <f>Objaśnienia!B13</f>
        <v>ŁPP10/I</v>
      </c>
      <c r="C12" s="90"/>
      <c r="D12" s="90"/>
      <c r="E12" s="91"/>
      <c r="F12" s="92"/>
      <c r="G12" s="90"/>
      <c r="H12" s="93"/>
      <c r="I12" s="94"/>
      <c r="J12" s="90"/>
      <c r="K12" s="90"/>
      <c r="L12" s="95">
        <f>ROUND((C12*$F$21+D12*$F$22+E12*$F$23)*$F$26+(F12*$F$21+G12*$F$22+H12*$F$23)*$F$27+(I12*$F$21+J12*$F$22+K12*$F$23)*$F$28,2)</f>
        <v>0</v>
      </c>
      <c r="M12" s="96">
        <v>5</v>
      </c>
      <c r="N12" s="97">
        <f>ROUND(L12*M12,2)</f>
        <v>0</v>
      </c>
    </row>
    <row r="13" spans="2:14" ht="15.7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52" t="s">
        <v>32</v>
      </c>
      <c r="N13" s="53">
        <f>SUM(N8:N12)</f>
        <v>0</v>
      </c>
    </row>
    <row r="14" spans="2:12" ht="23.25">
      <c r="B14" s="144" t="s">
        <v>45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2" ht="18">
      <c r="B15" s="142" t="s">
        <v>44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2:14" ht="18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155"/>
      <c r="N16" s="155"/>
    </row>
    <row r="17" spans="2:14" ht="18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154" t="s">
        <v>56</v>
      </c>
      <c r="M17" s="154"/>
      <c r="N17" s="154"/>
    </row>
    <row r="18" spans="2:13" ht="18">
      <c r="B18" s="132" t="s">
        <v>16</v>
      </c>
      <c r="C18" s="132"/>
      <c r="D18" s="132"/>
      <c r="E18" s="132"/>
      <c r="F18" s="132"/>
      <c r="G18" s="132"/>
      <c r="H18" s="132"/>
      <c r="M18" s="25"/>
    </row>
    <row r="19" spans="2:8" ht="18">
      <c r="B19" s="34"/>
      <c r="C19" s="34"/>
      <c r="D19" s="35"/>
      <c r="E19" s="137" t="s">
        <v>49</v>
      </c>
      <c r="F19" s="137"/>
      <c r="G19" s="32"/>
      <c r="H19" s="32"/>
    </row>
    <row r="20" spans="2:8" ht="18">
      <c r="B20" s="134" t="s">
        <v>17</v>
      </c>
      <c r="C20" s="135"/>
      <c r="D20" s="136"/>
      <c r="E20" s="27"/>
      <c r="F20" s="27"/>
      <c r="G20" s="29"/>
      <c r="H20" s="28"/>
    </row>
    <row r="21" spans="2:8" ht="18">
      <c r="B21" s="134" t="s">
        <v>4</v>
      </c>
      <c r="C21" s="135"/>
      <c r="D21" s="136"/>
      <c r="E21" s="38" t="s">
        <v>23</v>
      </c>
      <c r="F21" s="51">
        <f>Objaśnienia!G20</f>
        <v>0.05</v>
      </c>
      <c r="G21" s="31"/>
      <c r="H21" s="28"/>
    </row>
    <row r="22" spans="2:8" ht="18">
      <c r="B22" s="134" t="s">
        <v>34</v>
      </c>
      <c r="C22" s="135"/>
      <c r="D22" s="136"/>
      <c r="E22" s="39" t="s">
        <v>24</v>
      </c>
      <c r="F22" s="51">
        <f>Objaśnienia!G21</f>
        <v>0.9</v>
      </c>
      <c r="G22" s="31"/>
      <c r="H22" s="28"/>
    </row>
    <row r="23" spans="2:8" ht="18">
      <c r="B23" s="134" t="s">
        <v>35</v>
      </c>
      <c r="C23" s="135"/>
      <c r="D23" s="136"/>
      <c r="E23" s="38" t="s">
        <v>40</v>
      </c>
      <c r="F23" s="51">
        <f>Objaśnienia!G22</f>
        <v>0.05</v>
      </c>
      <c r="G23" s="31"/>
      <c r="H23" s="28"/>
    </row>
    <row r="24" spans="2:8" ht="18">
      <c r="B24" s="36"/>
      <c r="C24" s="36"/>
      <c r="D24" s="36"/>
      <c r="E24" s="36"/>
      <c r="F24" s="36"/>
      <c r="G24" s="31"/>
      <c r="H24" s="28"/>
    </row>
    <row r="25" spans="2:8" ht="18">
      <c r="B25" s="134" t="s">
        <v>18</v>
      </c>
      <c r="C25" s="135"/>
      <c r="D25" s="136"/>
      <c r="E25" s="137" t="s">
        <v>49</v>
      </c>
      <c r="F25" s="137"/>
      <c r="G25" s="29"/>
      <c r="H25" s="29"/>
    </row>
    <row r="26" spans="2:8" ht="18">
      <c r="B26" s="134" t="s">
        <v>10</v>
      </c>
      <c r="C26" s="135"/>
      <c r="D26" s="136"/>
      <c r="E26" s="37" t="s">
        <v>41</v>
      </c>
      <c r="F26" s="51">
        <f>Objaśnienia!G25</f>
        <v>0.1</v>
      </c>
      <c r="G26" s="31"/>
      <c r="H26" s="28"/>
    </row>
    <row r="27" spans="2:8" ht="18">
      <c r="B27" s="134" t="s">
        <v>11</v>
      </c>
      <c r="C27" s="135"/>
      <c r="D27" s="136"/>
      <c r="E27" s="37" t="s">
        <v>42</v>
      </c>
      <c r="F27" s="51">
        <f>Objaśnienia!G26</f>
        <v>0.89</v>
      </c>
      <c r="G27" s="31"/>
      <c r="H27" s="28"/>
    </row>
    <row r="28" spans="2:8" ht="18">
      <c r="B28" s="137" t="s">
        <v>12</v>
      </c>
      <c r="C28" s="137"/>
      <c r="D28" s="137"/>
      <c r="E28" s="37" t="s">
        <v>43</v>
      </c>
      <c r="F28" s="51">
        <f>Objaśnienia!G27</f>
        <v>0.01</v>
      </c>
      <c r="G28" s="31"/>
      <c r="H28" s="28"/>
    </row>
  </sheetData>
  <sheetProtection/>
  <mergeCells count="28">
    <mergeCell ref="B1:N1"/>
    <mergeCell ref="B2:N2"/>
    <mergeCell ref="B4:B7"/>
    <mergeCell ref="C4:K4"/>
    <mergeCell ref="L4:L7"/>
    <mergeCell ref="M4:M7"/>
    <mergeCell ref="N4:N7"/>
    <mergeCell ref="C5:E5"/>
    <mergeCell ref="F5:H5"/>
    <mergeCell ref="I5:K5"/>
    <mergeCell ref="C6:E6"/>
    <mergeCell ref="F6:H6"/>
    <mergeCell ref="I6:K6"/>
    <mergeCell ref="B14:L14"/>
    <mergeCell ref="B15:L15"/>
    <mergeCell ref="M16:N16"/>
    <mergeCell ref="L17:N17"/>
    <mergeCell ref="B18:H18"/>
    <mergeCell ref="E19:F19"/>
    <mergeCell ref="B20:D20"/>
    <mergeCell ref="B21:D21"/>
    <mergeCell ref="B22:D22"/>
    <mergeCell ref="B23:D23"/>
    <mergeCell ref="B25:D25"/>
    <mergeCell ref="E25:F25"/>
    <mergeCell ref="B26:D26"/>
    <mergeCell ref="B27:D27"/>
    <mergeCell ref="B28:D28"/>
  </mergeCells>
  <printOptions horizontalCentered="1" verticalCentered="1"/>
  <pageMargins left="0.6299212598425197" right="0" top="0.35433070866141736" bottom="0.35433070866141736" header="0.31496062992125984" footer="0.31496062992125984"/>
  <pageSetup fitToHeight="1" fitToWidth="1"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zoomScale="70" zoomScaleNormal="70" zoomScaleSheetLayoutView="50" zoomScalePageLayoutView="0" workbookViewId="0" topLeftCell="A1">
      <selection activeCell="Q6" sqref="Q6:R13"/>
    </sheetView>
  </sheetViews>
  <sheetFormatPr defaultColWidth="9.00390625" defaultRowHeight="12.75"/>
  <cols>
    <col min="1" max="1" width="9.125" style="1" customWidth="1"/>
    <col min="2" max="2" width="31.125" style="1" customWidth="1"/>
    <col min="3" max="11" width="10.75390625" style="1" customWidth="1"/>
    <col min="12" max="12" width="25.75390625" style="1" customWidth="1"/>
    <col min="13" max="13" width="26.25390625" style="1" customWidth="1"/>
    <col min="14" max="14" width="18.625" style="1" customWidth="1"/>
    <col min="15" max="16384" width="9.125" style="1" customWidth="1"/>
  </cols>
  <sheetData>
    <row r="1" spans="2:14" ht="30" customHeight="1">
      <c r="B1" s="116" t="s">
        <v>69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71.25" customHeight="1">
      <c r="B2" s="147" t="s">
        <v>59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3:13" ht="13.5" customHeight="1" thickBot="1">
      <c r="C3" s="7"/>
      <c r="D3" s="7"/>
      <c r="E3" s="7"/>
      <c r="F3" s="7"/>
      <c r="G3" s="7"/>
      <c r="H3" s="7"/>
      <c r="I3" s="7"/>
      <c r="J3" s="7"/>
      <c r="K3" s="24"/>
      <c r="L3" s="17"/>
      <c r="M3" s="17"/>
    </row>
    <row r="4" spans="2:14" s="2" customFormat="1" ht="15" customHeight="1">
      <c r="B4" s="117" t="s">
        <v>36</v>
      </c>
      <c r="C4" s="122" t="s">
        <v>0</v>
      </c>
      <c r="D4" s="122"/>
      <c r="E4" s="122"/>
      <c r="F4" s="122"/>
      <c r="G4" s="122"/>
      <c r="H4" s="122"/>
      <c r="I4" s="122"/>
      <c r="J4" s="122"/>
      <c r="K4" s="122"/>
      <c r="L4" s="138" t="s">
        <v>46</v>
      </c>
      <c r="M4" s="151" t="s">
        <v>47</v>
      </c>
      <c r="N4" s="148" t="s">
        <v>48</v>
      </c>
    </row>
    <row r="5" spans="2:14" s="2" customFormat="1" ht="23.25" customHeight="1">
      <c r="B5" s="118"/>
      <c r="C5" s="121" t="s">
        <v>33</v>
      </c>
      <c r="D5" s="121"/>
      <c r="E5" s="121"/>
      <c r="F5" s="121" t="s">
        <v>1</v>
      </c>
      <c r="G5" s="121"/>
      <c r="H5" s="121"/>
      <c r="I5" s="121" t="s">
        <v>2</v>
      </c>
      <c r="J5" s="121"/>
      <c r="K5" s="121"/>
      <c r="L5" s="124"/>
      <c r="M5" s="149"/>
      <c r="N5" s="149"/>
    </row>
    <row r="6" spans="2:14" s="2" customFormat="1" ht="18">
      <c r="B6" s="118"/>
      <c r="C6" s="121" t="s">
        <v>3</v>
      </c>
      <c r="D6" s="121"/>
      <c r="E6" s="121"/>
      <c r="F6" s="121" t="s">
        <v>3</v>
      </c>
      <c r="G6" s="121"/>
      <c r="H6" s="121"/>
      <c r="I6" s="121" t="s">
        <v>3</v>
      </c>
      <c r="J6" s="121"/>
      <c r="K6" s="121"/>
      <c r="L6" s="124"/>
      <c r="M6" s="149"/>
      <c r="N6" s="149"/>
    </row>
    <row r="7" spans="2:14" s="3" customFormat="1" ht="32.25" customHeight="1" thickBot="1">
      <c r="B7" s="119"/>
      <c r="C7" s="30" t="s">
        <v>4</v>
      </c>
      <c r="D7" s="30" t="s">
        <v>34</v>
      </c>
      <c r="E7" s="30" t="s">
        <v>35</v>
      </c>
      <c r="F7" s="30" t="s">
        <v>4</v>
      </c>
      <c r="G7" s="30" t="s">
        <v>34</v>
      </c>
      <c r="H7" s="30" t="s">
        <v>35</v>
      </c>
      <c r="I7" s="30" t="s">
        <v>4</v>
      </c>
      <c r="J7" s="30" t="s">
        <v>34</v>
      </c>
      <c r="K7" s="30" t="s">
        <v>35</v>
      </c>
      <c r="L7" s="125"/>
      <c r="M7" s="150"/>
      <c r="N7" s="150"/>
    </row>
    <row r="8" spans="2:14" s="2" customFormat="1" ht="15">
      <c r="B8" s="60" t="str">
        <f>Objaśnienia!B9</f>
        <v>ŁP10</v>
      </c>
      <c r="C8" s="61"/>
      <c r="D8" s="61"/>
      <c r="E8" s="67"/>
      <c r="F8" s="69"/>
      <c r="G8" s="61"/>
      <c r="H8" s="65"/>
      <c r="I8" s="81"/>
      <c r="J8" s="61"/>
      <c r="K8" s="61"/>
      <c r="L8" s="62">
        <f>ROUND((C8*$F$21+D8*$F$22+E8*$F$23)*$F$26+(F8*$F$21+G8*$F$22+H8*$F$23)*$F$27+(I8*$F$21+J8*$F$22+K8*$F$23)*$F$28,2)</f>
        <v>0</v>
      </c>
      <c r="M8" s="78">
        <v>0.01</v>
      </c>
      <c r="N8" s="79">
        <f>ROUND(L8*M8,2)</f>
        <v>0</v>
      </c>
    </row>
    <row r="9" spans="2:14" s="2" customFormat="1" ht="15">
      <c r="B9" s="43" t="str">
        <f>Objaśnienia!B10</f>
        <v>ŁP12</v>
      </c>
      <c r="C9" s="58"/>
      <c r="D9" s="58"/>
      <c r="E9" s="68"/>
      <c r="F9" s="70"/>
      <c r="G9" s="58"/>
      <c r="H9" s="66"/>
      <c r="I9" s="64"/>
      <c r="J9" s="58"/>
      <c r="K9" s="58"/>
      <c r="L9" s="49">
        <f>ROUND((C9*$F$21+D9*$F$22+E9*$F$23)*$F$26+(F9*$F$21+G9*$F$22+H9*$F$23)*$F$27+(I9*$F$21+J9*$F$22+K9*$F$23)*$F$28,2)</f>
        <v>0</v>
      </c>
      <c r="M9" s="57">
        <f>464-5-0.03</f>
        <v>458.97</v>
      </c>
      <c r="N9" s="50">
        <f>ROUND(L9*M9,2)</f>
        <v>0</v>
      </c>
    </row>
    <row r="10" spans="2:14" s="2" customFormat="1" ht="15">
      <c r="B10" s="43" t="str">
        <f>Objaśnienia!B11</f>
        <v>ŁP14</v>
      </c>
      <c r="C10" s="58"/>
      <c r="D10" s="58"/>
      <c r="E10" s="68"/>
      <c r="F10" s="70"/>
      <c r="G10" s="58"/>
      <c r="H10" s="66"/>
      <c r="I10" s="64"/>
      <c r="J10" s="58"/>
      <c r="K10" s="58"/>
      <c r="L10" s="49">
        <f>ROUND((C10*$F$21+D10*$F$22+E10*$F$23)*$F$26+(F10*$F$21+G10*$F$22+H10*$F$23)*$F$27+(I10*$F$21+J10*$F$22+K10*$F$23)*$F$28,2)</f>
        <v>0</v>
      </c>
      <c r="M10" s="57">
        <v>0.01</v>
      </c>
      <c r="N10" s="50">
        <f>ROUND(L10*M10,2)</f>
        <v>0</v>
      </c>
    </row>
    <row r="11" spans="2:14" s="2" customFormat="1" ht="15.75" thickBot="1">
      <c r="B11" s="73" t="str">
        <f>Objaśnienia!B12</f>
        <v>ŁP15</v>
      </c>
      <c r="C11" s="82"/>
      <c r="D11" s="82"/>
      <c r="E11" s="83"/>
      <c r="F11" s="84"/>
      <c r="G11" s="82"/>
      <c r="H11" s="85"/>
      <c r="I11" s="86"/>
      <c r="J11" s="82"/>
      <c r="K11" s="82"/>
      <c r="L11" s="87">
        <f>ROUND((C11*$F$21+D11*$F$22+E11*$F$23)*$F$26+(F11*$F$21+G11*$F$22+H11*$F$23)*$F$27+(I11*$F$21+J11*$F$22+K11*$F$23)*$F$28,2)</f>
        <v>0</v>
      </c>
      <c r="M11" s="88">
        <v>0.01</v>
      </c>
      <c r="N11" s="89">
        <f>ROUND(L11*M11,2)</f>
        <v>0</v>
      </c>
    </row>
    <row r="12" spans="2:14" s="2" customFormat="1" ht="15.75" thickBot="1">
      <c r="B12" s="76" t="str">
        <f>Objaśnienia!B13</f>
        <v>ŁPP10/I</v>
      </c>
      <c r="C12" s="90"/>
      <c r="D12" s="90"/>
      <c r="E12" s="91"/>
      <c r="F12" s="92"/>
      <c r="G12" s="90"/>
      <c r="H12" s="93"/>
      <c r="I12" s="94"/>
      <c r="J12" s="90"/>
      <c r="K12" s="90"/>
      <c r="L12" s="95">
        <f>ROUND((C12*$F$21+D12*$F$22+E12*$F$23)*$F$26+(F12*$F$21+G12*$F$22+H12*$F$23)*$F$27+(I12*$F$21+J12*$F$22+K12*$F$23)*$F$28,2)</f>
        <v>0</v>
      </c>
      <c r="M12" s="96">
        <v>5</v>
      </c>
      <c r="N12" s="97">
        <f>ROUND(L12*M12,2)</f>
        <v>0</v>
      </c>
    </row>
    <row r="13" spans="2:14" ht="15.7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52" t="s">
        <v>32</v>
      </c>
      <c r="N13" s="53">
        <f>SUM(N8:N12)</f>
        <v>0</v>
      </c>
    </row>
    <row r="14" spans="2:12" ht="23.25">
      <c r="B14" s="144" t="s">
        <v>45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2" ht="18">
      <c r="B15" s="142" t="s">
        <v>44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2:14" ht="18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155"/>
      <c r="N16" s="155"/>
    </row>
    <row r="17" spans="2:14" ht="18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154" t="s">
        <v>56</v>
      </c>
      <c r="M17" s="154"/>
      <c r="N17" s="154"/>
    </row>
    <row r="18" spans="2:13" ht="18">
      <c r="B18" s="132" t="s">
        <v>16</v>
      </c>
      <c r="C18" s="132"/>
      <c r="D18" s="132"/>
      <c r="E18" s="132"/>
      <c r="F18" s="132"/>
      <c r="G18" s="132"/>
      <c r="H18" s="132"/>
      <c r="M18" s="25"/>
    </row>
    <row r="19" spans="2:8" ht="18">
      <c r="B19" s="34"/>
      <c r="C19" s="34"/>
      <c r="D19" s="35"/>
      <c r="E19" s="137" t="s">
        <v>49</v>
      </c>
      <c r="F19" s="137"/>
      <c r="G19" s="32"/>
      <c r="H19" s="32"/>
    </row>
    <row r="20" spans="2:8" ht="18">
      <c r="B20" s="134" t="s">
        <v>17</v>
      </c>
      <c r="C20" s="135"/>
      <c r="D20" s="136"/>
      <c r="E20" s="27"/>
      <c r="F20" s="27"/>
      <c r="G20" s="29"/>
      <c r="H20" s="28"/>
    </row>
    <row r="21" spans="2:8" ht="18">
      <c r="B21" s="134" t="s">
        <v>4</v>
      </c>
      <c r="C21" s="135"/>
      <c r="D21" s="136"/>
      <c r="E21" s="38" t="s">
        <v>23</v>
      </c>
      <c r="F21" s="51">
        <f>Objaśnienia!G20</f>
        <v>0.05</v>
      </c>
      <c r="G21" s="31"/>
      <c r="H21" s="28"/>
    </row>
    <row r="22" spans="2:8" ht="18">
      <c r="B22" s="134" t="s">
        <v>34</v>
      </c>
      <c r="C22" s="135"/>
      <c r="D22" s="136"/>
      <c r="E22" s="39" t="s">
        <v>24</v>
      </c>
      <c r="F22" s="51">
        <f>Objaśnienia!G21</f>
        <v>0.9</v>
      </c>
      <c r="G22" s="31"/>
      <c r="H22" s="28"/>
    </row>
    <row r="23" spans="2:8" ht="18">
      <c r="B23" s="134" t="s">
        <v>35</v>
      </c>
      <c r="C23" s="135"/>
      <c r="D23" s="136"/>
      <c r="E23" s="38" t="s">
        <v>40</v>
      </c>
      <c r="F23" s="51">
        <f>Objaśnienia!G22</f>
        <v>0.05</v>
      </c>
      <c r="G23" s="31"/>
      <c r="H23" s="28"/>
    </row>
    <row r="24" spans="2:8" ht="18">
      <c r="B24" s="36"/>
      <c r="C24" s="36"/>
      <c r="D24" s="36"/>
      <c r="E24" s="36"/>
      <c r="F24" s="36"/>
      <c r="G24" s="31"/>
      <c r="H24" s="28"/>
    </row>
    <row r="25" spans="2:8" ht="18">
      <c r="B25" s="134" t="s">
        <v>18</v>
      </c>
      <c r="C25" s="135"/>
      <c r="D25" s="136"/>
      <c r="E25" s="137" t="s">
        <v>49</v>
      </c>
      <c r="F25" s="137"/>
      <c r="G25" s="29"/>
      <c r="H25" s="29"/>
    </row>
    <row r="26" spans="2:8" ht="18">
      <c r="B26" s="134" t="s">
        <v>10</v>
      </c>
      <c r="C26" s="135"/>
      <c r="D26" s="136"/>
      <c r="E26" s="37" t="s">
        <v>41</v>
      </c>
      <c r="F26" s="51">
        <f>Objaśnienia!G25</f>
        <v>0.1</v>
      </c>
      <c r="G26" s="31"/>
      <c r="H26" s="28"/>
    </row>
    <row r="27" spans="2:8" ht="18">
      <c r="B27" s="134" t="s">
        <v>11</v>
      </c>
      <c r="C27" s="135"/>
      <c r="D27" s="136"/>
      <c r="E27" s="37" t="s">
        <v>42</v>
      </c>
      <c r="F27" s="51">
        <f>Objaśnienia!G26</f>
        <v>0.89</v>
      </c>
      <c r="G27" s="31"/>
      <c r="H27" s="28"/>
    </row>
    <row r="28" spans="2:8" ht="18">
      <c r="B28" s="137" t="s">
        <v>12</v>
      </c>
      <c r="C28" s="137"/>
      <c r="D28" s="137"/>
      <c r="E28" s="37" t="s">
        <v>43</v>
      </c>
      <c r="F28" s="51">
        <f>Objaśnienia!G27</f>
        <v>0.01</v>
      </c>
      <c r="G28" s="31"/>
      <c r="H28" s="28"/>
    </row>
  </sheetData>
  <sheetProtection/>
  <mergeCells count="28">
    <mergeCell ref="B1:N1"/>
    <mergeCell ref="B2:N2"/>
    <mergeCell ref="B4:B7"/>
    <mergeCell ref="C4:K4"/>
    <mergeCell ref="L4:L7"/>
    <mergeCell ref="M4:M7"/>
    <mergeCell ref="N4:N7"/>
    <mergeCell ref="C5:E5"/>
    <mergeCell ref="F5:H5"/>
    <mergeCell ref="I5:K5"/>
    <mergeCell ref="C6:E6"/>
    <mergeCell ref="F6:H6"/>
    <mergeCell ref="I6:K6"/>
    <mergeCell ref="B14:L14"/>
    <mergeCell ref="B15:L15"/>
    <mergeCell ref="M16:N16"/>
    <mergeCell ref="L17:N17"/>
    <mergeCell ref="B18:H18"/>
    <mergeCell ref="E19:F19"/>
    <mergeCell ref="B20:D20"/>
    <mergeCell ref="B21:D21"/>
    <mergeCell ref="B22:D22"/>
    <mergeCell ref="B23:D23"/>
    <mergeCell ref="B25:D25"/>
    <mergeCell ref="E25:F25"/>
    <mergeCell ref="B26:D26"/>
    <mergeCell ref="B27:D27"/>
    <mergeCell ref="B28:D28"/>
  </mergeCells>
  <printOptions horizontalCentered="1" verticalCentered="1"/>
  <pageMargins left="0.6299212598425197" right="0" top="0.35433070866141736" bottom="0.35433070866141736" header="0.31496062992125984" footer="0.31496062992125984"/>
  <pageSetup fitToHeight="1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zoomScale="70" zoomScaleNormal="70" zoomScalePageLayoutView="0" workbookViewId="0" topLeftCell="A1">
      <selection activeCell="Q6" sqref="Q6:R14"/>
    </sheetView>
  </sheetViews>
  <sheetFormatPr defaultColWidth="9.00390625" defaultRowHeight="12.75"/>
  <cols>
    <col min="1" max="1" width="9.125" style="1" customWidth="1"/>
    <col min="2" max="2" width="31.125" style="1" customWidth="1"/>
    <col min="3" max="11" width="10.75390625" style="1" customWidth="1"/>
    <col min="12" max="12" width="25.75390625" style="1" customWidth="1"/>
    <col min="13" max="13" width="26.25390625" style="1" customWidth="1"/>
    <col min="14" max="14" width="18.625" style="1" customWidth="1"/>
    <col min="15" max="16384" width="9.125" style="1" customWidth="1"/>
  </cols>
  <sheetData>
    <row r="1" spans="2:14" ht="30" customHeight="1">
      <c r="B1" s="116" t="s">
        <v>70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71.25" customHeight="1">
      <c r="B2" s="147" t="s">
        <v>62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3:13" ht="13.5" customHeight="1" thickBot="1">
      <c r="C3" s="7"/>
      <c r="D3" s="7"/>
      <c r="E3" s="7"/>
      <c r="F3" s="7"/>
      <c r="G3" s="7"/>
      <c r="H3" s="7"/>
      <c r="I3" s="7"/>
      <c r="J3" s="7"/>
      <c r="K3" s="24"/>
      <c r="L3" s="17"/>
      <c r="M3" s="17"/>
    </row>
    <row r="4" spans="2:14" s="2" customFormat="1" ht="15" customHeight="1">
      <c r="B4" s="117" t="s">
        <v>36</v>
      </c>
      <c r="C4" s="122" t="s">
        <v>0</v>
      </c>
      <c r="D4" s="122"/>
      <c r="E4" s="122"/>
      <c r="F4" s="122"/>
      <c r="G4" s="122"/>
      <c r="H4" s="122"/>
      <c r="I4" s="122"/>
      <c r="J4" s="122"/>
      <c r="K4" s="122"/>
      <c r="L4" s="138" t="s">
        <v>46</v>
      </c>
      <c r="M4" s="151" t="s">
        <v>47</v>
      </c>
      <c r="N4" s="148" t="s">
        <v>48</v>
      </c>
    </row>
    <row r="5" spans="2:14" s="2" customFormat="1" ht="23.25" customHeight="1">
      <c r="B5" s="118"/>
      <c r="C5" s="121" t="s">
        <v>33</v>
      </c>
      <c r="D5" s="121"/>
      <c r="E5" s="121"/>
      <c r="F5" s="121" t="s">
        <v>1</v>
      </c>
      <c r="G5" s="121"/>
      <c r="H5" s="121"/>
      <c r="I5" s="121" t="s">
        <v>2</v>
      </c>
      <c r="J5" s="121"/>
      <c r="K5" s="121"/>
      <c r="L5" s="124"/>
      <c r="M5" s="149"/>
      <c r="N5" s="149"/>
    </row>
    <row r="6" spans="2:14" s="2" customFormat="1" ht="18">
      <c r="B6" s="118"/>
      <c r="C6" s="121" t="s">
        <v>3</v>
      </c>
      <c r="D6" s="121"/>
      <c r="E6" s="121"/>
      <c r="F6" s="121" t="s">
        <v>3</v>
      </c>
      <c r="G6" s="121"/>
      <c r="H6" s="121"/>
      <c r="I6" s="121" t="s">
        <v>3</v>
      </c>
      <c r="J6" s="121"/>
      <c r="K6" s="121"/>
      <c r="L6" s="124"/>
      <c r="M6" s="149"/>
      <c r="N6" s="149"/>
    </row>
    <row r="7" spans="2:14" s="3" customFormat="1" ht="29.25" customHeight="1" thickBot="1">
      <c r="B7" s="119"/>
      <c r="C7" s="30" t="s">
        <v>4</v>
      </c>
      <c r="D7" s="30" t="s">
        <v>34</v>
      </c>
      <c r="E7" s="30" t="s">
        <v>35</v>
      </c>
      <c r="F7" s="30" t="s">
        <v>4</v>
      </c>
      <c r="G7" s="30" t="s">
        <v>34</v>
      </c>
      <c r="H7" s="30" t="s">
        <v>35</v>
      </c>
      <c r="I7" s="30" t="s">
        <v>4</v>
      </c>
      <c r="J7" s="30" t="s">
        <v>34</v>
      </c>
      <c r="K7" s="30" t="s">
        <v>35</v>
      </c>
      <c r="L7" s="125"/>
      <c r="M7" s="150"/>
      <c r="N7" s="150"/>
    </row>
    <row r="8" spans="2:14" s="2" customFormat="1" ht="15">
      <c r="B8" s="60" t="str">
        <f>Objaśnienia!B9</f>
        <v>ŁP10</v>
      </c>
      <c r="C8" s="61"/>
      <c r="D8" s="61"/>
      <c r="E8" s="67"/>
      <c r="F8" s="69"/>
      <c r="G8" s="61"/>
      <c r="H8" s="65"/>
      <c r="I8" s="81"/>
      <c r="J8" s="61"/>
      <c r="K8" s="61"/>
      <c r="L8" s="62">
        <f>ROUND((C8*$F$21+D8*$F$22+E8*$F$23)*$F$26+(F8*$F$21+G8*$F$22+H8*$F$23)*$F$27+(I8*$F$21+J8*$F$22+K8*$F$23)*$F$28,2)</f>
        <v>0</v>
      </c>
      <c r="M8" s="78">
        <v>0.01</v>
      </c>
      <c r="N8" s="79">
        <f>ROUND(L8*M8,2)</f>
        <v>0</v>
      </c>
    </row>
    <row r="9" spans="2:14" s="2" customFormat="1" ht="15">
      <c r="B9" s="43" t="str">
        <f>Objaśnienia!B10</f>
        <v>ŁP12</v>
      </c>
      <c r="C9" s="58"/>
      <c r="D9" s="58"/>
      <c r="E9" s="68"/>
      <c r="F9" s="70"/>
      <c r="G9" s="58"/>
      <c r="H9" s="66"/>
      <c r="I9" s="64"/>
      <c r="J9" s="58"/>
      <c r="K9" s="58"/>
      <c r="L9" s="49">
        <f>ROUND((C9*$F$21+D9*$F$22+E9*$F$23)*$F$26+(F9*$F$21+G9*$F$22+H9*$F$23)*$F$27+(I9*$F$21+J9*$F$22+K9*$F$23)*$F$28,2)</f>
        <v>0</v>
      </c>
      <c r="M9" s="57">
        <v>0.01</v>
      </c>
      <c r="N9" s="50">
        <f>ROUND(L9*M9,2)</f>
        <v>0</v>
      </c>
    </row>
    <row r="10" spans="2:14" s="2" customFormat="1" ht="15">
      <c r="B10" s="43" t="str">
        <f>Objaśnienia!B11</f>
        <v>ŁP14</v>
      </c>
      <c r="C10" s="58"/>
      <c r="D10" s="58"/>
      <c r="E10" s="68"/>
      <c r="F10" s="70"/>
      <c r="G10" s="58"/>
      <c r="H10" s="66"/>
      <c r="I10" s="64"/>
      <c r="J10" s="58"/>
      <c r="K10" s="58"/>
      <c r="L10" s="49">
        <f>ROUND((C10*$F$21+D10*$F$22+E10*$F$23)*$F$26+(F10*$F$21+G10*$F$22+H10*$F$23)*$F$27+(I10*$F$21+J10*$F$22+K10*$F$23)*$F$28,2)</f>
        <v>0</v>
      </c>
      <c r="M10" s="57">
        <v>0.01</v>
      </c>
      <c r="N10" s="50">
        <f>ROUND(L10*M10,2)</f>
        <v>0</v>
      </c>
    </row>
    <row r="11" spans="2:14" s="2" customFormat="1" ht="15.75" thickBot="1">
      <c r="B11" s="73" t="str">
        <f>Objaśnienia!B12</f>
        <v>ŁP15</v>
      </c>
      <c r="C11" s="82"/>
      <c r="D11" s="82"/>
      <c r="E11" s="83"/>
      <c r="F11" s="84"/>
      <c r="G11" s="82"/>
      <c r="H11" s="85"/>
      <c r="I11" s="86"/>
      <c r="J11" s="82"/>
      <c r="K11" s="82"/>
      <c r="L11" s="87">
        <f>ROUND((C11*$F$21+D11*$F$22+E11*$F$23)*$F$26+(F11*$F$21+G11*$F$22+H11*$F$23)*$F$27+(I11*$F$21+J11*$F$22+K11*$F$23)*$F$28,2)</f>
        <v>0</v>
      </c>
      <c r="M11" s="88">
        <v>0.01</v>
      </c>
      <c r="N11" s="89">
        <f>ROUND(L11*M11,2)</f>
        <v>0</v>
      </c>
    </row>
    <row r="12" spans="2:14" s="2" customFormat="1" ht="15.75" thickBot="1">
      <c r="B12" s="76" t="str">
        <f>Objaśnienia!B13</f>
        <v>ŁPP10/I</v>
      </c>
      <c r="C12" s="90"/>
      <c r="D12" s="90"/>
      <c r="E12" s="91"/>
      <c r="F12" s="92"/>
      <c r="G12" s="90"/>
      <c r="H12" s="93"/>
      <c r="I12" s="94"/>
      <c r="J12" s="90"/>
      <c r="K12" s="90"/>
      <c r="L12" s="95">
        <f>ROUND((C12*$F$21+D12*$F$22+E12*$F$23)*$F$26+(F12*$F$21+G12*$F$22+H12*$F$23)*$F$27+(I12*$F$21+J12*$F$22+K12*$F$23)*$F$28,2)</f>
        <v>0</v>
      </c>
      <c r="M12" s="96">
        <v>0.01</v>
      </c>
      <c r="N12" s="97">
        <f>ROUND(L12*M12,2)</f>
        <v>0</v>
      </c>
    </row>
    <row r="13" spans="2:14" ht="15.7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52" t="s">
        <v>32</v>
      </c>
      <c r="N13" s="53">
        <f>SUM(N8:N12)</f>
        <v>0</v>
      </c>
    </row>
    <row r="14" spans="2:12" ht="23.25">
      <c r="B14" s="144" t="s">
        <v>45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2" ht="18">
      <c r="B15" s="142" t="s">
        <v>44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2:14" ht="18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155"/>
      <c r="N16" s="155"/>
    </row>
    <row r="17" spans="2:14" ht="18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154" t="s">
        <v>56</v>
      </c>
      <c r="M17" s="154"/>
      <c r="N17" s="154"/>
    </row>
    <row r="18" spans="2:13" ht="18">
      <c r="B18" s="132" t="s">
        <v>16</v>
      </c>
      <c r="C18" s="132"/>
      <c r="D18" s="132"/>
      <c r="E18" s="132"/>
      <c r="F18" s="132"/>
      <c r="G18" s="132"/>
      <c r="H18" s="132"/>
      <c r="M18" s="25"/>
    </row>
    <row r="19" spans="2:8" ht="18">
      <c r="B19" s="34"/>
      <c r="C19" s="34"/>
      <c r="D19" s="35"/>
      <c r="E19" s="137" t="s">
        <v>49</v>
      </c>
      <c r="F19" s="137"/>
      <c r="G19" s="32"/>
      <c r="H19" s="32"/>
    </row>
    <row r="20" spans="2:8" ht="18">
      <c r="B20" s="134" t="s">
        <v>17</v>
      </c>
      <c r="C20" s="135"/>
      <c r="D20" s="136"/>
      <c r="E20" s="27"/>
      <c r="F20" s="27"/>
      <c r="G20" s="29"/>
      <c r="H20" s="28"/>
    </row>
    <row r="21" spans="2:8" ht="18">
      <c r="B21" s="134" t="s">
        <v>4</v>
      </c>
      <c r="C21" s="135"/>
      <c r="D21" s="136"/>
      <c r="E21" s="38" t="s">
        <v>23</v>
      </c>
      <c r="F21" s="51">
        <f>Objaśnienia!G20</f>
        <v>0.05</v>
      </c>
      <c r="G21" s="31"/>
      <c r="H21" s="28"/>
    </row>
    <row r="22" spans="2:8" ht="18">
      <c r="B22" s="134" t="s">
        <v>34</v>
      </c>
      <c r="C22" s="135"/>
      <c r="D22" s="136"/>
      <c r="E22" s="39" t="s">
        <v>24</v>
      </c>
      <c r="F22" s="51">
        <f>Objaśnienia!G21</f>
        <v>0.9</v>
      </c>
      <c r="G22" s="31"/>
      <c r="H22" s="28"/>
    </row>
    <row r="23" spans="2:8" ht="18">
      <c r="B23" s="134" t="s">
        <v>35</v>
      </c>
      <c r="C23" s="135"/>
      <c r="D23" s="136"/>
      <c r="E23" s="38" t="s">
        <v>40</v>
      </c>
      <c r="F23" s="51">
        <f>Objaśnienia!G22</f>
        <v>0.05</v>
      </c>
      <c r="G23" s="31"/>
      <c r="H23" s="28"/>
    </row>
    <row r="24" spans="2:8" ht="18">
      <c r="B24" s="36"/>
      <c r="C24" s="36"/>
      <c r="D24" s="36"/>
      <c r="E24" s="36"/>
      <c r="F24" s="36"/>
      <c r="G24" s="31"/>
      <c r="H24" s="28"/>
    </row>
    <row r="25" spans="2:8" ht="18">
      <c r="B25" s="134" t="s">
        <v>18</v>
      </c>
      <c r="C25" s="135"/>
      <c r="D25" s="136"/>
      <c r="E25" s="137" t="s">
        <v>49</v>
      </c>
      <c r="F25" s="137"/>
      <c r="G25" s="29"/>
      <c r="H25" s="29"/>
    </row>
    <row r="26" spans="2:8" ht="18">
      <c r="B26" s="134" t="s">
        <v>10</v>
      </c>
      <c r="C26" s="135"/>
      <c r="D26" s="136"/>
      <c r="E26" s="37" t="s">
        <v>41</v>
      </c>
      <c r="F26" s="51">
        <f>Objaśnienia!G25</f>
        <v>0.1</v>
      </c>
      <c r="G26" s="31"/>
      <c r="H26" s="28"/>
    </row>
    <row r="27" spans="2:8" ht="18">
      <c r="B27" s="134" t="s">
        <v>11</v>
      </c>
      <c r="C27" s="135"/>
      <c r="D27" s="136"/>
      <c r="E27" s="37" t="s">
        <v>42</v>
      </c>
      <c r="F27" s="51">
        <f>Objaśnienia!G26</f>
        <v>0.89</v>
      </c>
      <c r="G27" s="31"/>
      <c r="H27" s="28"/>
    </row>
    <row r="28" spans="2:8" ht="18">
      <c r="B28" s="137" t="s">
        <v>12</v>
      </c>
      <c r="C28" s="137"/>
      <c r="D28" s="137"/>
      <c r="E28" s="37" t="s">
        <v>43</v>
      </c>
      <c r="F28" s="51">
        <f>Objaśnienia!G27</f>
        <v>0.01</v>
      </c>
      <c r="G28" s="31"/>
      <c r="H28" s="28"/>
    </row>
  </sheetData>
  <sheetProtection/>
  <mergeCells count="28">
    <mergeCell ref="B1:N1"/>
    <mergeCell ref="B2:N2"/>
    <mergeCell ref="B4:B7"/>
    <mergeCell ref="C4:K4"/>
    <mergeCell ref="L4:L7"/>
    <mergeCell ref="M4:M7"/>
    <mergeCell ref="N4:N7"/>
    <mergeCell ref="C5:E5"/>
    <mergeCell ref="F5:H5"/>
    <mergeCell ref="I5:K5"/>
    <mergeCell ref="C6:E6"/>
    <mergeCell ref="F6:H6"/>
    <mergeCell ref="I6:K6"/>
    <mergeCell ref="B14:L14"/>
    <mergeCell ref="B15:L15"/>
    <mergeCell ref="M16:N16"/>
    <mergeCell ref="L17:N17"/>
    <mergeCell ref="B18:H18"/>
    <mergeCell ref="E19:F19"/>
    <mergeCell ref="B20:D20"/>
    <mergeCell ref="B21:D21"/>
    <mergeCell ref="B22:D22"/>
    <mergeCell ref="B23:D23"/>
    <mergeCell ref="B25:D25"/>
    <mergeCell ref="E25:F25"/>
    <mergeCell ref="B26:D26"/>
    <mergeCell ref="B27:D27"/>
    <mergeCell ref="B28:D28"/>
  </mergeCells>
  <printOptions horizontalCentered="1" verticalCentered="1"/>
  <pageMargins left="0.6299212598425197" right="0" top="0.35433070866141736" bottom="0.35433070866141736" header="0.31496062992125984" footer="0.31496062992125984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zoomScale="70" zoomScaleNormal="70" zoomScalePageLayoutView="0" workbookViewId="0" topLeftCell="A1">
      <selection activeCell="Q2" sqref="Q2:Q11"/>
    </sheetView>
  </sheetViews>
  <sheetFormatPr defaultColWidth="9.00390625" defaultRowHeight="12.75"/>
  <cols>
    <col min="1" max="1" width="9.125" style="1" customWidth="1"/>
    <col min="2" max="2" width="31.375" style="1" customWidth="1"/>
    <col min="3" max="11" width="10.75390625" style="1" customWidth="1"/>
    <col min="12" max="12" width="25.75390625" style="1" customWidth="1"/>
    <col min="13" max="13" width="26.625" style="1" customWidth="1"/>
    <col min="14" max="14" width="18.625" style="1" customWidth="1"/>
    <col min="15" max="16384" width="9.125" style="1" customWidth="1"/>
  </cols>
  <sheetData>
    <row r="1" spans="2:14" ht="30" customHeight="1">
      <c r="B1" s="116" t="s">
        <v>71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71.25" customHeight="1">
      <c r="B2" s="147" t="s">
        <v>63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3:13" ht="13.5" customHeight="1" thickBot="1">
      <c r="C3" s="7"/>
      <c r="D3" s="7"/>
      <c r="E3" s="7"/>
      <c r="F3" s="7"/>
      <c r="G3" s="7"/>
      <c r="H3" s="7"/>
      <c r="I3" s="7"/>
      <c r="J3" s="7"/>
      <c r="K3" s="24"/>
      <c r="L3" s="17"/>
      <c r="M3" s="17"/>
    </row>
    <row r="4" spans="2:14" s="2" customFormat="1" ht="15" customHeight="1">
      <c r="B4" s="117" t="s">
        <v>36</v>
      </c>
      <c r="C4" s="122" t="s">
        <v>0</v>
      </c>
      <c r="D4" s="122"/>
      <c r="E4" s="122"/>
      <c r="F4" s="122"/>
      <c r="G4" s="122"/>
      <c r="H4" s="122"/>
      <c r="I4" s="122"/>
      <c r="J4" s="122"/>
      <c r="K4" s="122"/>
      <c r="L4" s="138" t="s">
        <v>46</v>
      </c>
      <c r="M4" s="151" t="s">
        <v>47</v>
      </c>
      <c r="N4" s="148" t="s">
        <v>48</v>
      </c>
    </row>
    <row r="5" spans="2:14" s="2" customFormat="1" ht="23.25" customHeight="1">
      <c r="B5" s="118"/>
      <c r="C5" s="121" t="s">
        <v>33</v>
      </c>
      <c r="D5" s="121"/>
      <c r="E5" s="121"/>
      <c r="F5" s="121" t="s">
        <v>1</v>
      </c>
      <c r="G5" s="121"/>
      <c r="H5" s="121"/>
      <c r="I5" s="121" t="s">
        <v>2</v>
      </c>
      <c r="J5" s="121"/>
      <c r="K5" s="121"/>
      <c r="L5" s="124"/>
      <c r="M5" s="149"/>
      <c r="N5" s="149"/>
    </row>
    <row r="6" spans="2:14" s="2" customFormat="1" ht="18">
      <c r="B6" s="118"/>
      <c r="C6" s="121" t="s">
        <v>3</v>
      </c>
      <c r="D6" s="121"/>
      <c r="E6" s="121"/>
      <c r="F6" s="121" t="s">
        <v>3</v>
      </c>
      <c r="G6" s="121"/>
      <c r="H6" s="121"/>
      <c r="I6" s="121" t="s">
        <v>3</v>
      </c>
      <c r="J6" s="121"/>
      <c r="K6" s="121"/>
      <c r="L6" s="124"/>
      <c r="M6" s="149"/>
      <c r="N6" s="149"/>
    </row>
    <row r="7" spans="2:14" s="3" customFormat="1" ht="28.5" customHeight="1" thickBot="1">
      <c r="B7" s="119"/>
      <c r="C7" s="30" t="s">
        <v>4</v>
      </c>
      <c r="D7" s="30" t="s">
        <v>34</v>
      </c>
      <c r="E7" s="30" t="s">
        <v>35</v>
      </c>
      <c r="F7" s="30" t="s">
        <v>4</v>
      </c>
      <c r="G7" s="30" t="s">
        <v>34</v>
      </c>
      <c r="H7" s="30" t="s">
        <v>35</v>
      </c>
      <c r="I7" s="30" t="s">
        <v>4</v>
      </c>
      <c r="J7" s="30" t="s">
        <v>34</v>
      </c>
      <c r="K7" s="30" t="s">
        <v>35</v>
      </c>
      <c r="L7" s="125"/>
      <c r="M7" s="150"/>
      <c r="N7" s="150"/>
    </row>
    <row r="8" spans="2:14" s="2" customFormat="1" ht="15">
      <c r="B8" s="60" t="str">
        <f>Objaśnienia!B9</f>
        <v>ŁP10</v>
      </c>
      <c r="C8" s="61"/>
      <c r="D8" s="61"/>
      <c r="E8" s="67"/>
      <c r="F8" s="69"/>
      <c r="G8" s="61"/>
      <c r="H8" s="65"/>
      <c r="I8" s="81"/>
      <c r="J8" s="61"/>
      <c r="K8" s="61"/>
      <c r="L8" s="62">
        <f>ROUND((C8*$F$21+D8*$F$22+E8*$F$23)*$F$26+(F8*$F$21+G8*$F$22+H8*$F$23)*$F$27+(I8*$F$21+J8*$F$22+K8*$F$23)*$F$28,2)</f>
        <v>0</v>
      </c>
      <c r="M8" s="78">
        <v>0.01</v>
      </c>
      <c r="N8" s="79">
        <f>ROUND(L8*M8,2)</f>
        <v>0</v>
      </c>
    </row>
    <row r="9" spans="2:14" s="2" customFormat="1" ht="15">
      <c r="B9" s="43" t="str">
        <f>Objaśnienia!B10</f>
        <v>ŁP12</v>
      </c>
      <c r="C9" s="58"/>
      <c r="D9" s="58"/>
      <c r="E9" s="68"/>
      <c r="F9" s="70"/>
      <c r="G9" s="58"/>
      <c r="H9" s="66"/>
      <c r="I9" s="64"/>
      <c r="J9" s="58"/>
      <c r="K9" s="58"/>
      <c r="L9" s="49">
        <f>ROUND((C9*$F$21+D9*$F$22+E9*$F$23)*$F$26+(F9*$F$21+G9*$F$22+H9*$F$23)*$F$27+(I9*$F$21+J9*$F$22+K9*$F$23)*$F$28,2)</f>
        <v>0</v>
      </c>
      <c r="M9" s="57">
        <v>0.01</v>
      </c>
      <c r="N9" s="50">
        <f>ROUND(L9*M9,2)</f>
        <v>0</v>
      </c>
    </row>
    <row r="10" spans="2:14" s="2" customFormat="1" ht="15">
      <c r="B10" s="43" t="str">
        <f>Objaśnienia!B11</f>
        <v>ŁP14</v>
      </c>
      <c r="C10" s="58"/>
      <c r="D10" s="58"/>
      <c r="E10" s="68"/>
      <c r="F10" s="70"/>
      <c r="G10" s="58"/>
      <c r="H10" s="66"/>
      <c r="I10" s="64"/>
      <c r="J10" s="58"/>
      <c r="K10" s="58"/>
      <c r="L10" s="49">
        <f>ROUND((C10*$F$21+D10*$F$22+E10*$F$23)*$F$26+(F10*$F$21+G10*$F$22+H10*$F$23)*$F$27+(I10*$F$21+J10*$F$22+K10*$F$23)*$F$28,2)</f>
        <v>0</v>
      </c>
      <c r="M10" s="57">
        <v>0.01</v>
      </c>
      <c r="N10" s="50">
        <f>ROUND(L10*M10,2)</f>
        <v>0</v>
      </c>
    </row>
    <row r="11" spans="2:14" s="2" customFormat="1" ht="15.75" thickBot="1">
      <c r="B11" s="73" t="str">
        <f>Objaśnienia!B12</f>
        <v>ŁP15</v>
      </c>
      <c r="C11" s="82"/>
      <c r="D11" s="82"/>
      <c r="E11" s="83"/>
      <c r="F11" s="84"/>
      <c r="G11" s="82"/>
      <c r="H11" s="85"/>
      <c r="I11" s="86"/>
      <c r="J11" s="82"/>
      <c r="K11" s="82"/>
      <c r="L11" s="87">
        <f>ROUND((C11*$F$21+D11*$F$22+E11*$F$23)*$F$26+(F11*$F$21+G11*$F$22+H11*$F$23)*$F$27+(I11*$F$21+J11*$F$22+K11*$F$23)*$F$28,2)</f>
        <v>0</v>
      </c>
      <c r="M11" s="88">
        <v>0.01</v>
      </c>
      <c r="N11" s="89">
        <f>ROUND(L11*M11,2)</f>
        <v>0</v>
      </c>
    </row>
    <row r="12" spans="2:14" s="2" customFormat="1" ht="15.75" thickBot="1">
      <c r="B12" s="76" t="str">
        <f>Objaśnienia!B13</f>
        <v>ŁPP10/I</v>
      </c>
      <c r="C12" s="90"/>
      <c r="D12" s="90"/>
      <c r="E12" s="91"/>
      <c r="F12" s="92"/>
      <c r="G12" s="90"/>
      <c r="H12" s="93"/>
      <c r="I12" s="94"/>
      <c r="J12" s="90"/>
      <c r="K12" s="90"/>
      <c r="L12" s="95">
        <f>ROUND((C12*$F$21+D12*$F$22+E12*$F$23)*$F$26+(F12*$F$21+G12*$F$22+H12*$F$23)*$F$27+(I12*$F$21+J12*$F$22+K12*$F$23)*$F$28,2)</f>
        <v>0</v>
      </c>
      <c r="M12" s="96">
        <v>0.01</v>
      </c>
      <c r="N12" s="97">
        <f>ROUND(L12*M12,2)</f>
        <v>0</v>
      </c>
    </row>
    <row r="13" spans="2:14" ht="15.7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52" t="s">
        <v>32</v>
      </c>
      <c r="N13" s="53">
        <f>SUM(N8:N12)</f>
        <v>0</v>
      </c>
    </row>
    <row r="14" spans="2:12" ht="23.25">
      <c r="B14" s="144" t="s">
        <v>45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2" ht="18">
      <c r="B15" s="142" t="s">
        <v>44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2:14" ht="18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155"/>
      <c r="N16" s="155"/>
    </row>
    <row r="17" spans="2:14" ht="18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154" t="s">
        <v>56</v>
      </c>
      <c r="M17" s="154"/>
      <c r="N17" s="154"/>
    </row>
    <row r="18" spans="2:13" ht="18">
      <c r="B18" s="132" t="s">
        <v>16</v>
      </c>
      <c r="C18" s="132"/>
      <c r="D18" s="132"/>
      <c r="E18" s="132"/>
      <c r="F18" s="132"/>
      <c r="G18" s="132"/>
      <c r="H18" s="132"/>
      <c r="M18" s="25"/>
    </row>
    <row r="19" spans="2:8" ht="18">
      <c r="B19" s="34"/>
      <c r="C19" s="34"/>
      <c r="D19" s="35"/>
      <c r="E19" s="137" t="s">
        <v>49</v>
      </c>
      <c r="F19" s="137"/>
      <c r="G19" s="32"/>
      <c r="H19" s="32"/>
    </row>
    <row r="20" spans="2:8" ht="18">
      <c r="B20" s="134" t="s">
        <v>17</v>
      </c>
      <c r="C20" s="135"/>
      <c r="D20" s="136"/>
      <c r="E20" s="27"/>
      <c r="F20" s="27"/>
      <c r="G20" s="29"/>
      <c r="H20" s="28"/>
    </row>
    <row r="21" spans="2:8" ht="18">
      <c r="B21" s="134" t="s">
        <v>4</v>
      </c>
      <c r="C21" s="135"/>
      <c r="D21" s="136"/>
      <c r="E21" s="38" t="s">
        <v>23</v>
      </c>
      <c r="F21" s="51">
        <f>Objaśnienia!G20</f>
        <v>0.05</v>
      </c>
      <c r="G21" s="31"/>
      <c r="H21" s="28"/>
    </row>
    <row r="22" spans="2:8" ht="18">
      <c r="B22" s="134" t="s">
        <v>34</v>
      </c>
      <c r="C22" s="135"/>
      <c r="D22" s="136"/>
      <c r="E22" s="39" t="s">
        <v>24</v>
      </c>
      <c r="F22" s="51">
        <f>Objaśnienia!G21</f>
        <v>0.9</v>
      </c>
      <c r="G22" s="31"/>
      <c r="H22" s="28"/>
    </row>
    <row r="23" spans="2:8" ht="18">
      <c r="B23" s="134" t="s">
        <v>35</v>
      </c>
      <c r="C23" s="135"/>
      <c r="D23" s="136"/>
      <c r="E23" s="38" t="s">
        <v>40</v>
      </c>
      <c r="F23" s="51">
        <f>Objaśnienia!G22</f>
        <v>0.05</v>
      </c>
      <c r="G23" s="31"/>
      <c r="H23" s="28"/>
    </row>
    <row r="24" spans="2:8" ht="18">
      <c r="B24" s="36"/>
      <c r="C24" s="36"/>
      <c r="D24" s="36"/>
      <c r="E24" s="36"/>
      <c r="F24" s="36"/>
      <c r="G24" s="31"/>
      <c r="H24" s="28"/>
    </row>
    <row r="25" spans="2:8" ht="18">
      <c r="B25" s="134" t="s">
        <v>18</v>
      </c>
      <c r="C25" s="135"/>
      <c r="D25" s="136"/>
      <c r="E25" s="137" t="s">
        <v>49</v>
      </c>
      <c r="F25" s="137"/>
      <c r="G25" s="29"/>
      <c r="H25" s="29"/>
    </row>
    <row r="26" spans="2:8" ht="18">
      <c r="B26" s="134" t="s">
        <v>10</v>
      </c>
      <c r="C26" s="135"/>
      <c r="D26" s="136"/>
      <c r="E26" s="37" t="s">
        <v>41</v>
      </c>
      <c r="F26" s="51">
        <f>Objaśnienia!G25</f>
        <v>0.1</v>
      </c>
      <c r="G26" s="31"/>
      <c r="H26" s="28"/>
    </row>
    <row r="27" spans="2:8" ht="18">
      <c r="B27" s="134" t="s">
        <v>11</v>
      </c>
      <c r="C27" s="135"/>
      <c r="D27" s="136"/>
      <c r="E27" s="37" t="s">
        <v>42</v>
      </c>
      <c r="F27" s="51">
        <f>Objaśnienia!G26</f>
        <v>0.89</v>
      </c>
      <c r="G27" s="31"/>
      <c r="H27" s="28"/>
    </row>
    <row r="28" spans="2:8" ht="18">
      <c r="B28" s="137" t="s">
        <v>12</v>
      </c>
      <c r="C28" s="137"/>
      <c r="D28" s="137"/>
      <c r="E28" s="37" t="s">
        <v>43</v>
      </c>
      <c r="F28" s="51">
        <f>Objaśnienia!G27</f>
        <v>0.01</v>
      </c>
      <c r="G28" s="31"/>
      <c r="H28" s="28"/>
    </row>
  </sheetData>
  <sheetProtection/>
  <mergeCells count="28">
    <mergeCell ref="B1:N1"/>
    <mergeCell ref="B2:N2"/>
    <mergeCell ref="B4:B7"/>
    <mergeCell ref="C4:K4"/>
    <mergeCell ref="L4:L7"/>
    <mergeCell ref="M4:M7"/>
    <mergeCell ref="N4:N7"/>
    <mergeCell ref="C5:E5"/>
    <mergeCell ref="F5:H5"/>
    <mergeCell ref="I5:K5"/>
    <mergeCell ref="C6:E6"/>
    <mergeCell ref="F6:H6"/>
    <mergeCell ref="I6:K6"/>
    <mergeCell ref="B14:L14"/>
    <mergeCell ref="B15:L15"/>
    <mergeCell ref="M16:N16"/>
    <mergeCell ref="L17:N17"/>
    <mergeCell ref="B18:H18"/>
    <mergeCell ref="E19:F19"/>
    <mergeCell ref="B20:D20"/>
    <mergeCell ref="B21:D21"/>
    <mergeCell ref="B22:D22"/>
    <mergeCell ref="B23:D23"/>
    <mergeCell ref="B25:D25"/>
    <mergeCell ref="E25:F25"/>
    <mergeCell ref="B26:D26"/>
    <mergeCell ref="B27:D27"/>
    <mergeCell ref="B28:D28"/>
  </mergeCells>
  <printOptions horizontalCentered="1" verticalCentered="1"/>
  <pageMargins left="0.6299212598425197" right="0" top="0.35433070866141736" bottom="0.35433070866141736" header="0.31496062992125984" footer="0.31496062992125984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zoomScale="60" zoomScaleNormal="60" zoomScalePageLayoutView="0" workbookViewId="0" topLeftCell="A1">
      <selection activeCell="Q9" sqref="Q9:Q11"/>
    </sheetView>
  </sheetViews>
  <sheetFormatPr defaultColWidth="9.00390625" defaultRowHeight="12.75"/>
  <cols>
    <col min="1" max="1" width="9.125" style="1" customWidth="1"/>
    <col min="2" max="2" width="31.125" style="1" customWidth="1"/>
    <col min="3" max="11" width="10.75390625" style="1" customWidth="1"/>
    <col min="12" max="12" width="25.75390625" style="1" customWidth="1"/>
    <col min="13" max="13" width="26.875" style="1" customWidth="1"/>
    <col min="14" max="14" width="18.625" style="1" customWidth="1"/>
    <col min="15" max="16384" width="9.125" style="1" customWidth="1"/>
  </cols>
  <sheetData>
    <row r="1" spans="2:14" ht="30" customHeight="1">
      <c r="B1" s="116" t="s">
        <v>72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71.25" customHeight="1">
      <c r="B2" s="147" t="s">
        <v>64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3:13" ht="13.5" customHeight="1" thickBot="1">
      <c r="C3" s="7"/>
      <c r="D3" s="7"/>
      <c r="E3" s="7"/>
      <c r="F3" s="7"/>
      <c r="G3" s="7"/>
      <c r="H3" s="7"/>
      <c r="I3" s="7"/>
      <c r="J3" s="7"/>
      <c r="K3" s="24"/>
      <c r="L3" s="17"/>
      <c r="M3" s="17"/>
    </row>
    <row r="4" spans="2:14" s="2" customFormat="1" ht="15" customHeight="1">
      <c r="B4" s="117" t="s">
        <v>36</v>
      </c>
      <c r="C4" s="122" t="s">
        <v>0</v>
      </c>
      <c r="D4" s="122"/>
      <c r="E4" s="122"/>
      <c r="F4" s="122"/>
      <c r="G4" s="122"/>
      <c r="H4" s="122"/>
      <c r="I4" s="122"/>
      <c r="J4" s="122"/>
      <c r="K4" s="122"/>
      <c r="L4" s="138" t="s">
        <v>46</v>
      </c>
      <c r="M4" s="151" t="s">
        <v>47</v>
      </c>
      <c r="N4" s="148" t="s">
        <v>48</v>
      </c>
    </row>
    <row r="5" spans="2:14" s="2" customFormat="1" ht="23.25" customHeight="1">
      <c r="B5" s="118"/>
      <c r="C5" s="121" t="s">
        <v>33</v>
      </c>
      <c r="D5" s="121"/>
      <c r="E5" s="121"/>
      <c r="F5" s="121" t="s">
        <v>1</v>
      </c>
      <c r="G5" s="121"/>
      <c r="H5" s="121"/>
      <c r="I5" s="121" t="s">
        <v>2</v>
      </c>
      <c r="J5" s="121"/>
      <c r="K5" s="121"/>
      <c r="L5" s="124"/>
      <c r="M5" s="149"/>
      <c r="N5" s="149"/>
    </row>
    <row r="6" spans="2:14" s="2" customFormat="1" ht="18">
      <c r="B6" s="118"/>
      <c r="C6" s="121" t="s">
        <v>3</v>
      </c>
      <c r="D6" s="121"/>
      <c r="E6" s="121"/>
      <c r="F6" s="121" t="s">
        <v>3</v>
      </c>
      <c r="G6" s="121"/>
      <c r="H6" s="121"/>
      <c r="I6" s="121" t="s">
        <v>3</v>
      </c>
      <c r="J6" s="121"/>
      <c r="K6" s="121"/>
      <c r="L6" s="124"/>
      <c r="M6" s="149"/>
      <c r="N6" s="149"/>
    </row>
    <row r="7" spans="2:14" s="3" customFormat="1" ht="28.5" customHeight="1" thickBot="1">
      <c r="B7" s="119"/>
      <c r="C7" s="30" t="s">
        <v>4</v>
      </c>
      <c r="D7" s="30" t="s">
        <v>34</v>
      </c>
      <c r="E7" s="30" t="s">
        <v>35</v>
      </c>
      <c r="F7" s="30" t="s">
        <v>4</v>
      </c>
      <c r="G7" s="30" t="s">
        <v>34</v>
      </c>
      <c r="H7" s="30" t="s">
        <v>35</v>
      </c>
      <c r="I7" s="30" t="s">
        <v>4</v>
      </c>
      <c r="J7" s="30" t="s">
        <v>34</v>
      </c>
      <c r="K7" s="30" t="s">
        <v>35</v>
      </c>
      <c r="L7" s="125"/>
      <c r="M7" s="150"/>
      <c r="N7" s="150"/>
    </row>
    <row r="8" spans="2:14" s="2" customFormat="1" ht="15">
      <c r="B8" s="60" t="str">
        <f>Objaśnienia!B9</f>
        <v>ŁP10</v>
      </c>
      <c r="C8" s="61"/>
      <c r="D8" s="61"/>
      <c r="E8" s="67"/>
      <c r="F8" s="69"/>
      <c r="G8" s="61"/>
      <c r="H8" s="65"/>
      <c r="I8" s="81"/>
      <c r="J8" s="61"/>
      <c r="K8" s="61"/>
      <c r="L8" s="62">
        <f>ROUND((C8*$F$21+D8*$F$22+E8*$F$23)*$F$26+(F8*$F$21+G8*$F$22+H8*$F$23)*$F$27+(I8*$F$21+J8*$F$22+K8*$F$23)*$F$28,2)</f>
        <v>0</v>
      </c>
      <c r="M8" s="78">
        <v>0.01</v>
      </c>
      <c r="N8" s="79">
        <f>ROUND(L8*M8,2)</f>
        <v>0</v>
      </c>
    </row>
    <row r="9" spans="2:14" s="2" customFormat="1" ht="15">
      <c r="B9" s="43" t="str">
        <f>Objaśnienia!B10</f>
        <v>ŁP12</v>
      </c>
      <c r="C9" s="58"/>
      <c r="D9" s="58"/>
      <c r="E9" s="68"/>
      <c r="F9" s="70"/>
      <c r="G9" s="58"/>
      <c r="H9" s="66"/>
      <c r="I9" s="64"/>
      <c r="J9" s="58"/>
      <c r="K9" s="58"/>
      <c r="L9" s="49">
        <f>ROUND((C9*$F$21+D9*$F$22+E9*$F$23)*$F$26+(F9*$F$21+G9*$F$22+H9*$F$23)*$F$27+(I9*$F$21+J9*$F$22+K9*$F$23)*$F$28,2)</f>
        <v>0</v>
      </c>
      <c r="M9" s="57">
        <v>0.01</v>
      </c>
      <c r="N9" s="50">
        <f>ROUND(L9*M9,2)</f>
        <v>0</v>
      </c>
    </row>
    <row r="10" spans="2:14" s="2" customFormat="1" ht="15">
      <c r="B10" s="43" t="str">
        <f>Objaśnienia!B11</f>
        <v>ŁP14</v>
      </c>
      <c r="C10" s="58"/>
      <c r="D10" s="58"/>
      <c r="E10" s="68"/>
      <c r="F10" s="70"/>
      <c r="G10" s="58"/>
      <c r="H10" s="66"/>
      <c r="I10" s="64"/>
      <c r="J10" s="58"/>
      <c r="K10" s="58"/>
      <c r="L10" s="49">
        <f>ROUND((C10*$F$21+D10*$F$22+E10*$F$23)*$F$26+(F10*$F$21+G10*$F$22+H10*$F$23)*$F$27+(I10*$F$21+J10*$F$22+K10*$F$23)*$F$28,2)</f>
        <v>0</v>
      </c>
      <c r="M10" s="57">
        <v>0.01</v>
      </c>
      <c r="N10" s="50">
        <f>ROUND(L10*M10,2)</f>
        <v>0</v>
      </c>
    </row>
    <row r="11" spans="2:14" s="2" customFormat="1" ht="15.75" thickBot="1">
      <c r="B11" s="73" t="str">
        <f>Objaśnienia!B12</f>
        <v>ŁP15</v>
      </c>
      <c r="C11" s="82"/>
      <c r="D11" s="82"/>
      <c r="E11" s="83"/>
      <c r="F11" s="84"/>
      <c r="G11" s="82"/>
      <c r="H11" s="85"/>
      <c r="I11" s="86"/>
      <c r="J11" s="82"/>
      <c r="K11" s="82"/>
      <c r="L11" s="87">
        <f>ROUND((C11*$F$21+D11*$F$22+E11*$F$23)*$F$26+(F11*$F$21+G11*$F$22+H11*$F$23)*$F$27+(I11*$F$21+J11*$F$22+K11*$F$23)*$F$28,2)</f>
        <v>0</v>
      </c>
      <c r="M11" s="88">
        <v>0.01</v>
      </c>
      <c r="N11" s="89">
        <f>ROUND(L11*M11,2)</f>
        <v>0</v>
      </c>
    </row>
    <row r="12" spans="2:14" s="2" customFormat="1" ht="15.75" thickBot="1">
      <c r="B12" s="76" t="str">
        <f>Objaśnienia!B13</f>
        <v>ŁPP10/I</v>
      </c>
      <c r="C12" s="90"/>
      <c r="D12" s="90"/>
      <c r="E12" s="91"/>
      <c r="F12" s="92"/>
      <c r="G12" s="90"/>
      <c r="H12" s="93"/>
      <c r="I12" s="94"/>
      <c r="J12" s="90"/>
      <c r="K12" s="90"/>
      <c r="L12" s="95">
        <f>ROUND((C12*$F$21+D12*$F$22+E12*$F$23)*$F$26+(F12*$F$21+G12*$F$22+H12*$F$23)*$F$27+(I12*$F$21+J12*$F$22+K12*$F$23)*$F$28,2)</f>
        <v>0</v>
      </c>
      <c r="M12" s="96">
        <v>0.01</v>
      </c>
      <c r="N12" s="97">
        <f>ROUND(L12*M12,2)</f>
        <v>0</v>
      </c>
    </row>
    <row r="13" spans="2:14" ht="15.7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52" t="s">
        <v>32</v>
      </c>
      <c r="N13" s="53">
        <f>SUM(N8:N12)</f>
        <v>0</v>
      </c>
    </row>
    <row r="14" spans="2:12" ht="23.25">
      <c r="B14" s="144" t="s">
        <v>45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2" ht="18">
      <c r="B15" s="142" t="s">
        <v>44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2:14" ht="18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155"/>
      <c r="N16" s="155"/>
    </row>
    <row r="17" spans="2:14" ht="18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154" t="s">
        <v>56</v>
      </c>
      <c r="M17" s="154"/>
      <c r="N17" s="154"/>
    </row>
    <row r="18" spans="2:13" ht="18">
      <c r="B18" s="132" t="s">
        <v>16</v>
      </c>
      <c r="C18" s="132"/>
      <c r="D18" s="132"/>
      <c r="E18" s="132"/>
      <c r="F18" s="132"/>
      <c r="G18" s="132"/>
      <c r="H18" s="132"/>
      <c r="M18" s="25"/>
    </row>
    <row r="19" spans="2:8" ht="18">
      <c r="B19" s="34"/>
      <c r="C19" s="34"/>
      <c r="D19" s="35"/>
      <c r="E19" s="137" t="s">
        <v>49</v>
      </c>
      <c r="F19" s="137"/>
      <c r="G19" s="32"/>
      <c r="H19" s="32"/>
    </row>
    <row r="20" spans="2:8" ht="18">
      <c r="B20" s="134" t="s">
        <v>17</v>
      </c>
      <c r="C20" s="135"/>
      <c r="D20" s="136"/>
      <c r="E20" s="27"/>
      <c r="F20" s="27"/>
      <c r="G20" s="29"/>
      <c r="H20" s="28"/>
    </row>
    <row r="21" spans="2:8" ht="18">
      <c r="B21" s="134" t="s">
        <v>4</v>
      </c>
      <c r="C21" s="135"/>
      <c r="D21" s="136"/>
      <c r="E21" s="38" t="s">
        <v>23</v>
      </c>
      <c r="F21" s="51">
        <f>Objaśnienia!G20</f>
        <v>0.05</v>
      </c>
      <c r="G21" s="31"/>
      <c r="H21" s="28"/>
    </row>
    <row r="22" spans="2:8" ht="18">
      <c r="B22" s="134" t="s">
        <v>34</v>
      </c>
      <c r="C22" s="135"/>
      <c r="D22" s="136"/>
      <c r="E22" s="39" t="s">
        <v>24</v>
      </c>
      <c r="F22" s="51">
        <f>Objaśnienia!G21</f>
        <v>0.9</v>
      </c>
      <c r="G22" s="31"/>
      <c r="H22" s="28"/>
    </row>
    <row r="23" spans="2:8" ht="18">
      <c r="B23" s="134" t="s">
        <v>35</v>
      </c>
      <c r="C23" s="135"/>
      <c r="D23" s="136"/>
      <c r="E23" s="38" t="s">
        <v>40</v>
      </c>
      <c r="F23" s="51">
        <f>Objaśnienia!G22</f>
        <v>0.05</v>
      </c>
      <c r="G23" s="31"/>
      <c r="H23" s="28"/>
    </row>
    <row r="24" spans="2:8" ht="18">
      <c r="B24" s="36"/>
      <c r="C24" s="36"/>
      <c r="D24" s="36"/>
      <c r="E24" s="36"/>
      <c r="F24" s="36"/>
      <c r="G24" s="31"/>
      <c r="H24" s="28"/>
    </row>
    <row r="25" spans="2:8" ht="18">
      <c r="B25" s="134" t="s">
        <v>18</v>
      </c>
      <c r="C25" s="135"/>
      <c r="D25" s="136"/>
      <c r="E25" s="137" t="s">
        <v>49</v>
      </c>
      <c r="F25" s="137"/>
      <c r="G25" s="29"/>
      <c r="H25" s="29"/>
    </row>
    <row r="26" spans="2:8" ht="18">
      <c r="B26" s="134" t="s">
        <v>10</v>
      </c>
      <c r="C26" s="135"/>
      <c r="D26" s="136"/>
      <c r="E26" s="37" t="s">
        <v>41</v>
      </c>
      <c r="F26" s="51">
        <f>Objaśnienia!G25</f>
        <v>0.1</v>
      </c>
      <c r="G26" s="31"/>
      <c r="H26" s="28"/>
    </row>
    <row r="27" spans="2:8" ht="18">
      <c r="B27" s="134" t="s">
        <v>11</v>
      </c>
      <c r="C27" s="135"/>
      <c r="D27" s="136"/>
      <c r="E27" s="37" t="s">
        <v>42</v>
      </c>
      <c r="F27" s="51">
        <f>Objaśnienia!G26</f>
        <v>0.89</v>
      </c>
      <c r="G27" s="31"/>
      <c r="H27" s="28"/>
    </row>
    <row r="28" spans="2:8" ht="18">
      <c r="B28" s="137" t="s">
        <v>12</v>
      </c>
      <c r="C28" s="137"/>
      <c r="D28" s="137"/>
      <c r="E28" s="37" t="s">
        <v>43</v>
      </c>
      <c r="F28" s="51">
        <f>Objaśnienia!G27</f>
        <v>0.01</v>
      </c>
      <c r="G28" s="31"/>
      <c r="H28" s="28"/>
    </row>
  </sheetData>
  <sheetProtection/>
  <mergeCells count="28">
    <mergeCell ref="B1:N1"/>
    <mergeCell ref="B2:N2"/>
    <mergeCell ref="B4:B7"/>
    <mergeCell ref="C4:K4"/>
    <mergeCell ref="L4:L7"/>
    <mergeCell ref="M4:M7"/>
    <mergeCell ref="N4:N7"/>
    <mergeCell ref="C5:E5"/>
    <mergeCell ref="F5:H5"/>
    <mergeCell ref="I5:K5"/>
    <mergeCell ref="C6:E6"/>
    <mergeCell ref="F6:H6"/>
    <mergeCell ref="I6:K6"/>
    <mergeCell ref="B14:L14"/>
    <mergeCell ref="B15:L15"/>
    <mergeCell ref="M16:N16"/>
    <mergeCell ref="L17:N17"/>
    <mergeCell ref="B18:H18"/>
    <mergeCell ref="E19:F19"/>
    <mergeCell ref="B20:D20"/>
    <mergeCell ref="B21:D21"/>
    <mergeCell ref="B22:D22"/>
    <mergeCell ref="B23:D23"/>
    <mergeCell ref="B25:D25"/>
    <mergeCell ref="E25:F25"/>
    <mergeCell ref="B26:D26"/>
    <mergeCell ref="B27:D27"/>
    <mergeCell ref="B28:D28"/>
  </mergeCells>
  <printOptions horizontalCentered="1" verticalCentered="1"/>
  <pageMargins left="0.6299212598425197" right="0" top="0.35433070866141736" bottom="0.35433070866141736" header="0.31496062992125984" footer="0.31496062992125984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showGridLines="0" zoomScale="70" zoomScaleNormal="70" zoomScalePageLayoutView="0" workbookViewId="0" topLeftCell="A1">
      <selection activeCell="R23" sqref="R23"/>
    </sheetView>
  </sheetViews>
  <sheetFormatPr defaultColWidth="9.00390625" defaultRowHeight="12.75"/>
  <cols>
    <col min="1" max="1" width="9.125" style="1" customWidth="1"/>
    <col min="2" max="2" width="31.125" style="1" customWidth="1"/>
    <col min="3" max="11" width="10.75390625" style="1" customWidth="1"/>
    <col min="12" max="12" width="25.75390625" style="1" customWidth="1"/>
    <col min="13" max="13" width="26.625" style="1" customWidth="1"/>
    <col min="14" max="14" width="18.625" style="1" customWidth="1"/>
    <col min="15" max="16384" width="9.125" style="1" customWidth="1"/>
  </cols>
  <sheetData>
    <row r="1" spans="2:14" ht="30" customHeight="1">
      <c r="B1" s="116" t="s">
        <v>73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71.25" customHeight="1">
      <c r="B2" s="147" t="s">
        <v>60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2:14" ht="11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3:13" ht="13.5" customHeight="1" thickBot="1">
      <c r="C4" s="7"/>
      <c r="D4" s="7"/>
      <c r="E4" s="7"/>
      <c r="F4" s="7"/>
      <c r="G4" s="7"/>
      <c r="H4" s="7"/>
      <c r="I4" s="7"/>
      <c r="J4" s="7"/>
      <c r="K4" s="24"/>
      <c r="L4" s="17"/>
      <c r="M4" s="17"/>
    </row>
    <row r="5" spans="2:14" s="2" customFormat="1" ht="15" customHeight="1">
      <c r="B5" s="161" t="s">
        <v>36</v>
      </c>
      <c r="C5" s="164" t="s">
        <v>0</v>
      </c>
      <c r="D5" s="165"/>
      <c r="E5" s="165"/>
      <c r="F5" s="165"/>
      <c r="G5" s="165"/>
      <c r="H5" s="165"/>
      <c r="I5" s="165"/>
      <c r="J5" s="165"/>
      <c r="K5" s="166"/>
      <c r="L5" s="151" t="s">
        <v>46</v>
      </c>
      <c r="M5" s="151" t="s">
        <v>47</v>
      </c>
      <c r="N5" s="148" t="s">
        <v>48</v>
      </c>
    </row>
    <row r="6" spans="2:14" s="2" customFormat="1" ht="23.25" customHeight="1">
      <c r="B6" s="162"/>
      <c r="C6" s="157" t="s">
        <v>33</v>
      </c>
      <c r="D6" s="158"/>
      <c r="E6" s="159"/>
      <c r="F6" s="157" t="s">
        <v>1</v>
      </c>
      <c r="G6" s="158"/>
      <c r="H6" s="159"/>
      <c r="I6" s="157" t="s">
        <v>2</v>
      </c>
      <c r="J6" s="158"/>
      <c r="K6" s="160"/>
      <c r="L6" s="167"/>
      <c r="M6" s="167"/>
      <c r="N6" s="149"/>
    </row>
    <row r="7" spans="2:14" s="2" customFormat="1" ht="24" customHeight="1">
      <c r="B7" s="162"/>
      <c r="C7" s="157" t="s">
        <v>3</v>
      </c>
      <c r="D7" s="158"/>
      <c r="E7" s="159"/>
      <c r="F7" s="157" t="s">
        <v>3</v>
      </c>
      <c r="G7" s="158"/>
      <c r="H7" s="159"/>
      <c r="I7" s="157" t="s">
        <v>3</v>
      </c>
      <c r="J7" s="158"/>
      <c r="K7" s="160"/>
      <c r="L7" s="167"/>
      <c r="M7" s="167"/>
      <c r="N7" s="149"/>
    </row>
    <row r="8" spans="2:14" s="3" customFormat="1" ht="27" customHeight="1" thickBot="1">
      <c r="B8" s="163"/>
      <c r="C8" s="30" t="s">
        <v>4</v>
      </c>
      <c r="D8" s="30" t="s">
        <v>34</v>
      </c>
      <c r="E8" s="30" t="s">
        <v>35</v>
      </c>
      <c r="F8" s="30" t="s">
        <v>4</v>
      </c>
      <c r="G8" s="30" t="s">
        <v>34</v>
      </c>
      <c r="H8" s="30" t="s">
        <v>35</v>
      </c>
      <c r="I8" s="30" t="s">
        <v>4</v>
      </c>
      <c r="J8" s="30" t="s">
        <v>34</v>
      </c>
      <c r="K8" s="30" t="s">
        <v>35</v>
      </c>
      <c r="L8" s="168"/>
      <c r="M8" s="168"/>
      <c r="N8" s="150"/>
    </row>
    <row r="9" spans="2:14" s="2" customFormat="1" ht="24" customHeight="1">
      <c r="B9" s="60" t="str">
        <f>Objaśnienia!B9</f>
        <v>ŁP10</v>
      </c>
      <c r="C9" s="61"/>
      <c r="D9" s="61"/>
      <c r="E9" s="67"/>
      <c r="F9" s="69"/>
      <c r="G9" s="61"/>
      <c r="H9" s="65"/>
      <c r="I9" s="81"/>
      <c r="J9" s="61"/>
      <c r="K9" s="61"/>
      <c r="L9" s="62">
        <f>ROUND((C9*$F$22+D9*$F$23+E9*$F$24)*$F$27+(F9*$F$22+G9*$F$23+H9*$F$24)*$F$28+(I9*$F$22+J9*$F$23+K9*$F$24)*$F$29,2)</f>
        <v>0</v>
      </c>
      <c r="M9" s="78">
        <v>0.01</v>
      </c>
      <c r="N9" s="79">
        <f>ROUND(L9*M9,2)</f>
        <v>0</v>
      </c>
    </row>
    <row r="10" spans="2:14" s="2" customFormat="1" ht="24" customHeight="1">
      <c r="B10" s="43" t="str">
        <f>Objaśnienia!B10</f>
        <v>ŁP12</v>
      </c>
      <c r="C10" s="58"/>
      <c r="D10" s="58"/>
      <c r="E10" s="68"/>
      <c r="F10" s="70"/>
      <c r="G10" s="58"/>
      <c r="H10" s="66"/>
      <c r="I10" s="64"/>
      <c r="J10" s="58"/>
      <c r="K10" s="58"/>
      <c r="L10" s="49">
        <f>ROUND((C10*$F$22+D10*$F$23+E10*$F$24)*$F$27+(F10*$F$22+G10*$F$23+H10*$F$24)*$F$28+(I10*$F$22+J10*$F$23+K10*$F$24)*$F$29,2)</f>
        <v>0</v>
      </c>
      <c r="M10" s="57">
        <f>348-20-0.18</f>
        <v>327.82</v>
      </c>
      <c r="N10" s="50">
        <f>ROUND(L10*M10,2)</f>
        <v>0</v>
      </c>
    </row>
    <row r="11" spans="2:14" s="2" customFormat="1" ht="18.75" customHeight="1">
      <c r="B11" s="43" t="str">
        <f>Objaśnienia!B11</f>
        <v>ŁP14</v>
      </c>
      <c r="C11" s="58"/>
      <c r="D11" s="58"/>
      <c r="E11" s="68"/>
      <c r="F11" s="70"/>
      <c r="G11" s="58"/>
      <c r="H11" s="66"/>
      <c r="I11" s="64"/>
      <c r="J11" s="58"/>
      <c r="K11" s="58"/>
      <c r="L11" s="49">
        <f>ROUND((C11*$F$22+D11*$F$23+E11*$F$24)*$F$27+(F11*$F$22+G11*$F$23+H11*$F$24)*$F$28+(I11*$F$22+J11*$F$23+K11*$F$24)*$F$29,2)</f>
        <v>0</v>
      </c>
      <c r="M11" s="57">
        <v>0.01</v>
      </c>
      <c r="N11" s="50">
        <f>ROUND(L11*M11,2)</f>
        <v>0</v>
      </c>
    </row>
    <row r="12" spans="2:14" s="2" customFormat="1" ht="16.5" customHeight="1" thickBot="1">
      <c r="B12" s="73" t="str">
        <f>Objaśnienia!B12</f>
        <v>ŁP15</v>
      </c>
      <c r="C12" s="82"/>
      <c r="D12" s="82"/>
      <c r="E12" s="83"/>
      <c r="F12" s="84"/>
      <c r="G12" s="82"/>
      <c r="H12" s="85"/>
      <c r="I12" s="86"/>
      <c r="J12" s="82"/>
      <c r="K12" s="82"/>
      <c r="L12" s="87">
        <f>ROUND((C12*$F$22+D12*$F$23+E12*$F$24)*$F$27+(F12*$F$22+G12*$F$23+H12*$F$24)*$F$28+(I12*$F$22+J12*$F$23+K12*$F$24)*$F$29,2)</f>
        <v>0</v>
      </c>
      <c r="M12" s="88">
        <v>0.01</v>
      </c>
      <c r="N12" s="89">
        <f>ROUND(L12*M12,2)</f>
        <v>0</v>
      </c>
    </row>
    <row r="13" spans="2:14" s="2" customFormat="1" ht="15.75" customHeight="1" thickBot="1">
      <c r="B13" s="76" t="str">
        <f>Objaśnienia!B13</f>
        <v>ŁPP10/I</v>
      </c>
      <c r="C13" s="90"/>
      <c r="D13" s="90"/>
      <c r="E13" s="91"/>
      <c r="F13" s="92"/>
      <c r="G13" s="90"/>
      <c r="H13" s="93"/>
      <c r="I13" s="94"/>
      <c r="J13" s="90"/>
      <c r="K13" s="90"/>
      <c r="L13" s="95">
        <f>ROUND((C13*$F$22+D13*$F$23+E13*$F$24)*$F$27+(F13*$F$22+G13*$F$23+H13*$F$24)*$F$28+(I13*$F$22+J13*$F$23+K13*$F$24)*$F$29,2)</f>
        <v>0</v>
      </c>
      <c r="M13" s="96">
        <v>20</v>
      </c>
      <c r="N13" s="97">
        <f>ROUND(L13*M13,2)</f>
        <v>0</v>
      </c>
    </row>
    <row r="14" spans="2:14" ht="15.7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52" t="s">
        <v>32</v>
      </c>
      <c r="N14" s="53">
        <f>SUM(N9:N13)</f>
        <v>0</v>
      </c>
    </row>
    <row r="15" spans="2:12" ht="23.25">
      <c r="B15" s="144" t="s">
        <v>45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2:12" ht="18">
      <c r="B16" s="142" t="s">
        <v>44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2:14" ht="18" customHeight="1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155"/>
      <c r="N17" s="155"/>
    </row>
    <row r="18" spans="2:14" ht="18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154" t="s">
        <v>56</v>
      </c>
      <c r="M18" s="154"/>
      <c r="N18" s="154"/>
    </row>
    <row r="19" spans="2:13" ht="18">
      <c r="B19" s="132" t="s">
        <v>16</v>
      </c>
      <c r="C19" s="132"/>
      <c r="D19" s="132"/>
      <c r="E19" s="132"/>
      <c r="F19" s="132"/>
      <c r="G19" s="132"/>
      <c r="H19" s="132"/>
      <c r="M19" s="25"/>
    </row>
    <row r="20" spans="2:8" ht="18">
      <c r="B20" s="34"/>
      <c r="C20" s="34"/>
      <c r="D20" s="35"/>
      <c r="E20" s="137" t="s">
        <v>49</v>
      </c>
      <c r="F20" s="137"/>
      <c r="G20" s="32"/>
      <c r="H20" s="32"/>
    </row>
    <row r="21" spans="2:8" ht="18">
      <c r="B21" s="134" t="s">
        <v>17</v>
      </c>
      <c r="C21" s="135"/>
      <c r="D21" s="136"/>
      <c r="E21" s="27"/>
      <c r="F21" s="27"/>
      <c r="G21" s="29"/>
      <c r="H21" s="28"/>
    </row>
    <row r="22" spans="2:8" ht="18">
      <c r="B22" s="134" t="s">
        <v>4</v>
      </c>
      <c r="C22" s="135"/>
      <c r="D22" s="136"/>
      <c r="E22" s="38" t="s">
        <v>23</v>
      </c>
      <c r="F22" s="51">
        <f>Objaśnienia!G20</f>
        <v>0.05</v>
      </c>
      <c r="G22" s="31"/>
      <c r="H22" s="28"/>
    </row>
    <row r="23" spans="2:8" ht="18">
      <c r="B23" s="134" t="s">
        <v>34</v>
      </c>
      <c r="C23" s="135"/>
      <c r="D23" s="136"/>
      <c r="E23" s="39" t="s">
        <v>24</v>
      </c>
      <c r="F23" s="51">
        <f>Objaśnienia!G21</f>
        <v>0.9</v>
      </c>
      <c r="G23" s="31"/>
      <c r="H23" s="28"/>
    </row>
    <row r="24" spans="2:8" ht="18">
      <c r="B24" s="134" t="s">
        <v>35</v>
      </c>
      <c r="C24" s="135"/>
      <c r="D24" s="136"/>
      <c r="E24" s="38" t="s">
        <v>40</v>
      </c>
      <c r="F24" s="51">
        <f>Objaśnienia!G22</f>
        <v>0.05</v>
      </c>
      <c r="G24" s="31"/>
      <c r="H24" s="28"/>
    </row>
    <row r="25" spans="2:8" ht="18">
      <c r="B25" s="36"/>
      <c r="C25" s="36"/>
      <c r="D25" s="36"/>
      <c r="E25" s="36"/>
      <c r="F25" s="36"/>
      <c r="G25" s="31"/>
      <c r="H25" s="28"/>
    </row>
    <row r="26" spans="2:8" ht="18">
      <c r="B26" s="134" t="s">
        <v>18</v>
      </c>
      <c r="C26" s="135"/>
      <c r="D26" s="136"/>
      <c r="E26" s="137" t="s">
        <v>49</v>
      </c>
      <c r="F26" s="137"/>
      <c r="G26" s="29"/>
      <c r="H26" s="29"/>
    </row>
    <row r="27" spans="2:8" ht="18">
      <c r="B27" s="134" t="s">
        <v>10</v>
      </c>
      <c r="C27" s="135"/>
      <c r="D27" s="136"/>
      <c r="E27" s="37" t="s">
        <v>41</v>
      </c>
      <c r="F27" s="51">
        <f>Objaśnienia!G25</f>
        <v>0.1</v>
      </c>
      <c r="G27" s="31"/>
      <c r="H27" s="28"/>
    </row>
    <row r="28" spans="2:8" ht="18">
      <c r="B28" s="134" t="s">
        <v>11</v>
      </c>
      <c r="C28" s="135"/>
      <c r="D28" s="136"/>
      <c r="E28" s="37" t="s">
        <v>42</v>
      </c>
      <c r="F28" s="51">
        <f>Objaśnienia!G26</f>
        <v>0.89</v>
      </c>
      <c r="G28" s="31"/>
      <c r="H28" s="28"/>
    </row>
    <row r="29" spans="2:8" ht="18">
      <c r="B29" s="137" t="s">
        <v>12</v>
      </c>
      <c r="C29" s="137"/>
      <c r="D29" s="137"/>
      <c r="E29" s="37" t="s">
        <v>43</v>
      </c>
      <c r="F29" s="51">
        <f>Objaśnienia!G27</f>
        <v>0.01</v>
      </c>
      <c r="G29" s="31"/>
      <c r="H29" s="28"/>
    </row>
  </sheetData>
  <sheetProtection/>
  <mergeCells count="28">
    <mergeCell ref="B1:N1"/>
    <mergeCell ref="B2:N2"/>
    <mergeCell ref="B5:B8"/>
    <mergeCell ref="C5:K5"/>
    <mergeCell ref="L5:L8"/>
    <mergeCell ref="M5:M8"/>
    <mergeCell ref="N5:N8"/>
    <mergeCell ref="C6:E6"/>
    <mergeCell ref="F6:H6"/>
    <mergeCell ref="I6:K6"/>
    <mergeCell ref="C7:E7"/>
    <mergeCell ref="F7:H7"/>
    <mergeCell ref="I7:K7"/>
    <mergeCell ref="B15:L15"/>
    <mergeCell ref="B16:L16"/>
    <mergeCell ref="M17:N17"/>
    <mergeCell ref="L18:N18"/>
    <mergeCell ref="B19:H19"/>
    <mergeCell ref="E20:F20"/>
    <mergeCell ref="B21:D21"/>
    <mergeCell ref="B22:D22"/>
    <mergeCell ref="B23:D23"/>
    <mergeCell ref="B24:D24"/>
    <mergeCell ref="B26:D26"/>
    <mergeCell ref="E26:F26"/>
    <mergeCell ref="B27:D27"/>
    <mergeCell ref="B28:D28"/>
    <mergeCell ref="B29:D29"/>
  </mergeCells>
  <printOptions horizontalCentered="1" verticalCentered="1"/>
  <pageMargins left="0.6299212598425197" right="0" top="0.35433070866141736" bottom="0.35433070866141736" header="0.31496062992125984" footer="0.31496062992125984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Lubisz</dc:creator>
  <cp:keywords/>
  <dc:description/>
  <cp:lastModifiedBy>Nowakowski Marcin</cp:lastModifiedBy>
  <cp:lastPrinted>2018-07-11T05:43:22Z</cp:lastPrinted>
  <dcterms:created xsi:type="dcterms:W3CDTF">2001-05-30T12:19:03Z</dcterms:created>
  <dcterms:modified xsi:type="dcterms:W3CDTF">2018-07-11T05:47:13Z</dcterms:modified>
  <cp:category/>
  <cp:version/>
  <cp:contentType/>
  <cp:contentStatus/>
</cp:coreProperties>
</file>